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B\BM\M-Profil\Abschluss\Notenrechner\"/>
    </mc:Choice>
  </mc:AlternateContent>
  <bookViews>
    <workbookView xWindow="0" yWindow="0" windowWidth="25200" windowHeight="11385"/>
  </bookViews>
  <sheets>
    <sheet name="Notenrechner Kaufleute mit BM" sheetId="6" r:id="rId1"/>
  </sheets>
  <externalReferences>
    <externalReference r:id="rId2"/>
  </externalReferences>
  <definedNames>
    <definedName name="Notenblatt_BM">[1]Notenübersicht!$A$6:$Z$34</definedName>
  </definedNames>
  <calcPr calcId="162913"/>
</workbook>
</file>

<file path=xl/calcChain.xml><?xml version="1.0" encoding="utf-8"?>
<calcChain xmlns="http://schemas.openxmlformats.org/spreadsheetml/2006/main">
  <c r="M33" i="6" l="1"/>
  <c r="Q27" i="6"/>
  <c r="S27" i="6" l="1"/>
  <c r="AA24" i="6"/>
  <c r="AA18" i="6"/>
  <c r="AA16" i="6"/>
  <c r="AA14" i="6"/>
  <c r="AA12" i="6"/>
  <c r="AA10" i="6"/>
  <c r="S12" i="6"/>
  <c r="S10" i="6"/>
  <c r="AA8" i="6"/>
  <c r="S8" i="6"/>
  <c r="U33" i="6" l="1"/>
  <c r="U29" i="6" l="1"/>
  <c r="U27" i="6"/>
  <c r="Y24" i="6"/>
  <c r="AC24" i="6" s="1"/>
  <c r="Y22" i="6"/>
  <c r="AC22" i="6" s="1"/>
  <c r="Y20" i="6"/>
  <c r="AC20" i="6" s="1"/>
  <c r="Y18" i="6"/>
  <c r="AC18" i="6" s="1"/>
  <c r="Y16" i="6"/>
  <c r="Y14" i="6"/>
  <c r="AC14" i="6" s="1"/>
  <c r="Y12" i="6"/>
  <c r="AC12" i="6" s="1"/>
  <c r="U12" i="6" s="1"/>
  <c r="Y10" i="6"/>
  <c r="Q10" i="6" s="1"/>
  <c r="Y8" i="6"/>
  <c r="AC8" i="6" s="1"/>
  <c r="U31" i="6" l="1"/>
  <c r="AC10" i="6"/>
  <c r="U10" i="6" s="1"/>
  <c r="U8" i="6"/>
  <c r="Q12" i="6"/>
  <c r="Q8" i="6"/>
  <c r="AC16" i="6"/>
  <c r="AC37" i="6" l="1"/>
  <c r="AC39" i="6" s="1"/>
  <c r="U35" i="6"/>
  <c r="U37" i="6"/>
  <c r="U39" i="6" s="1"/>
  <c r="AC35" i="6"/>
  <c r="Y41" i="6" l="1"/>
  <c r="Q41" i="6"/>
</calcChain>
</file>

<file path=xl/sharedStrings.xml><?xml version="1.0" encoding="utf-8"?>
<sst xmlns="http://schemas.openxmlformats.org/spreadsheetml/2006/main" count="59" uniqueCount="38">
  <si>
    <t>Erfahrungsnoten</t>
  </si>
  <si>
    <t>Fachnote</t>
  </si>
  <si>
    <t>Deutsch</t>
  </si>
  <si>
    <t>Französisch</t>
  </si>
  <si>
    <t>Englisch</t>
  </si>
  <si>
    <t>Mathematik</t>
  </si>
  <si>
    <t>Finanz- und Rechnungswesen</t>
  </si>
  <si>
    <t>IKA</t>
  </si>
  <si>
    <t>Wirtschaft und Recht</t>
  </si>
  <si>
    <t>Geschichte und Politik</t>
  </si>
  <si>
    <t>Technik und Umwelt</t>
  </si>
  <si>
    <t>Notenrechner Kaufleute EFZ mit Berufsmaturität – schulischer Teil</t>
  </si>
  <si>
    <t>Projektarbeiten (V&amp;V / IDPA)</t>
  </si>
  <si>
    <t>Wirtschaft &amp; Gesellschaft I</t>
  </si>
  <si>
    <t>Wirtschaft &amp; Gesellschaft II</t>
  </si>
  <si>
    <t>1. Sem</t>
  </si>
  <si>
    <t>2. Sem</t>
  </si>
  <si>
    <t>3. Sem</t>
  </si>
  <si>
    <t>4. Sem</t>
  </si>
  <si>
    <t>5. Sem</t>
  </si>
  <si>
    <t>6. Sem</t>
  </si>
  <si>
    <t>QV</t>
  </si>
  <si>
    <t>Prüfung</t>
  </si>
  <si>
    <t>Erfa</t>
  </si>
  <si>
    <t>PN</t>
  </si>
  <si>
    <t>Positionen</t>
  </si>
  <si>
    <t>Gew.</t>
  </si>
  <si>
    <t>EFZ</t>
  </si>
  <si>
    <t>BM</t>
  </si>
  <si>
    <t>Interdisziplinäres Arbeiten (IDAF / IDPA)</t>
  </si>
  <si>
    <t>1/8</t>
  </si>
  <si>
    <t>2/8</t>
  </si>
  <si>
    <t>Anzahl UG</t>
  </si>
  <si>
    <t>Notenabweichung</t>
  </si>
  <si>
    <t>Durchschnitt</t>
  </si>
  <si>
    <t>W&amp;G I wird bei Durchschnitt und Notenabweichung doppelt gewichtet, nicht aber bei der Anzahl ungenügender Noten.</t>
  </si>
  <si>
    <t>1/9</t>
  </si>
  <si>
    <t>Das Berufsmaturitätszeugnis wir nur bei Bestehen des Qualifikationsverfahrens (EFZ) abgegeben.
Stand: 18.04.2018 /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</si>
</sst>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Frutiger LT 45 Light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.5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.5"/>
      <color theme="0"/>
      <name val="Arial"/>
      <family val="2"/>
    </font>
    <font>
      <sz val="8"/>
      <color theme="1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medium">
        <color rgb="FFFCD5B4"/>
      </left>
      <right style="medium">
        <color rgb="FFFCD5B4"/>
      </right>
      <top style="medium">
        <color rgb="FFFCD5B4"/>
      </top>
      <bottom style="medium">
        <color rgb="FFFCD5B4"/>
      </bottom>
      <diagonal/>
    </border>
    <border>
      <left style="medium">
        <color rgb="FFE6B8B7"/>
      </left>
      <right style="medium">
        <color rgb="FFE6B8B7"/>
      </right>
      <top style="medium">
        <color rgb="FFE6B8B7"/>
      </top>
      <bottom style="medium">
        <color rgb="FFE6B8B7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medium">
        <color rgb="FFFFCCFF"/>
      </bottom>
      <diagonal/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  <diagonal/>
    </border>
    <border>
      <left style="medium">
        <color rgb="FFB7DEE8"/>
      </left>
      <right style="medium">
        <color rgb="FFB7DEE8"/>
      </right>
      <top style="medium">
        <color rgb="FFB7DEE8"/>
      </top>
      <bottom style="medium">
        <color rgb="FFB7DEE8"/>
      </bottom>
      <diagonal/>
    </border>
    <border>
      <left style="medium">
        <color rgb="FFD8E4BC"/>
      </left>
      <right style="medium">
        <color rgb="FFD8E4BC"/>
      </right>
      <top style="medium">
        <color rgb="FFD8E4BC"/>
      </top>
      <bottom style="medium">
        <color rgb="FFD8E4BC"/>
      </bottom>
      <diagonal/>
    </border>
    <border>
      <left style="medium">
        <color rgb="FFC4BD97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0" fontId="7" fillId="13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49" fontId="8" fillId="11" borderId="0" xfId="0" applyNumberFormat="1" applyFont="1" applyFill="1" applyAlignment="1">
      <alignment horizontal="center" vertical="center"/>
    </xf>
    <xf numFmtId="0" fontId="5" fillId="12" borderId="0" xfId="0" applyFont="1" applyFill="1" applyAlignment="1">
      <alignment vertical="center"/>
    </xf>
    <xf numFmtId="0" fontId="9" fillId="12" borderId="0" xfId="0" applyFont="1" applyFill="1" applyAlignment="1">
      <alignment horizontal="right" vertical="center"/>
    </xf>
    <xf numFmtId="0" fontId="9" fillId="11" borderId="0" xfId="0" applyFont="1" applyFill="1" applyAlignment="1">
      <alignment vertical="center"/>
    </xf>
    <xf numFmtId="0" fontId="9" fillId="11" borderId="0" xfId="0" applyFont="1" applyFill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11" borderId="0" xfId="0" applyNumberFormat="1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12" borderId="0" xfId="0" applyNumberFormat="1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164" fontId="4" fillId="7" borderId="0" xfId="0" applyNumberFormat="1" applyFont="1" applyFill="1" applyAlignment="1">
      <alignment horizontal="center" vertical="center"/>
    </xf>
    <xf numFmtId="164" fontId="4" fillId="8" borderId="0" xfId="0" applyNumberFormat="1" applyFont="1" applyFill="1" applyAlignment="1">
      <alignment horizontal="center" vertical="center"/>
    </xf>
    <xf numFmtId="164" fontId="4" fillId="9" borderId="0" xfId="0" applyNumberFormat="1" applyFont="1" applyFill="1" applyAlignment="1">
      <alignment horizontal="center" vertical="center"/>
    </xf>
    <xf numFmtId="164" fontId="4" fillId="10" borderId="0" xfId="0" applyNumberFormat="1" applyFont="1" applyFill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0" fontId="10" fillId="11" borderId="0" xfId="0" applyFont="1" applyFill="1" applyAlignment="1">
      <alignment horizontal="center" vertical="center"/>
    </xf>
    <xf numFmtId="0" fontId="11" fillId="13" borderId="0" xfId="0" applyFont="1" applyFill="1" applyAlignment="1">
      <alignment horizontal="center" vertical="center" textRotation="90"/>
    </xf>
    <xf numFmtId="0" fontId="6" fillId="13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1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4" fillId="12" borderId="0" xfId="0" applyFont="1" applyFill="1" applyAlignment="1" applyProtection="1">
      <alignment vertical="center"/>
    </xf>
    <xf numFmtId="0" fontId="3" fillId="13" borderId="0" xfId="0" applyFont="1" applyFill="1" applyAlignment="1" applyProtection="1">
      <alignment horizontal="center" vertical="center"/>
    </xf>
    <xf numFmtId="0" fontId="11" fillId="13" borderId="0" xfId="0" applyFont="1" applyFill="1" applyAlignment="1" applyProtection="1">
      <alignment horizontal="center" vertical="center" textRotation="90"/>
    </xf>
    <xf numFmtId="0" fontId="4" fillId="12" borderId="0" xfId="0" applyFont="1" applyFill="1" applyAlignment="1" applyProtection="1">
      <alignment horizontal="center" vertical="center"/>
    </xf>
    <xf numFmtId="49" fontId="8" fillId="12" borderId="0" xfId="0" applyNumberFormat="1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13" borderId="0" xfId="0" applyFont="1" applyFill="1" applyAlignment="1">
      <alignment vertical="center"/>
    </xf>
    <xf numFmtId="0" fontId="4" fillId="0" borderId="0" xfId="0" applyFont="1" applyAlignment="1">
      <alignment horizontal="left" wrapText="1"/>
    </xf>
  </cellXfs>
  <cellStyles count="3">
    <cellStyle name="Excel Built-in Normal" xfId="1"/>
    <cellStyle name="Standard" xfId="0" builtinId="0"/>
    <cellStyle name="Standard 2" xfId="2"/>
  </cellStyles>
  <dxfs count="26"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339966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339966"/>
        </patternFill>
      </fill>
    </dxf>
  </dxfs>
  <tableStyles count="0" defaultTableStyle="TableStyleMedium2" defaultPivotStyle="PivotStyleLight16"/>
  <colors>
    <mruColors>
      <color rgb="FF339966"/>
      <color rgb="FFFF5050"/>
      <color rgb="FF329E63"/>
      <color rgb="FF009999"/>
      <color rgb="FFFF3300"/>
      <color rgb="FFDDDDDD"/>
      <color rgb="FFC4BD97"/>
      <color rgb="FFD8E4BC"/>
      <color rgb="FFB7DEE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verwaltung.bwz-rappi.ch/Berufsmatura/Dokumente/M-Profil/2011_Faehigeitsausweis_KM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nrechner"/>
      <sheetName val="Tabelle2"/>
      <sheetName val="Notenübersicht"/>
      <sheetName val="Berni Lorena"/>
      <sheetName val="Dieziger Katja"/>
      <sheetName val="Eicher Anita"/>
      <sheetName val="Eicher Cindy"/>
      <sheetName val="Glarner Anja"/>
      <sheetName val="Grob Stefan"/>
      <sheetName val="Kuriger Denise"/>
      <sheetName val="Naef Daniel"/>
      <sheetName val="Schmuki Fabio"/>
      <sheetName val="Schweizer Livia"/>
      <sheetName val="Wachter Eliane"/>
      <sheetName val="Bucher Pascal"/>
      <sheetName val="De Maria Celine"/>
      <sheetName val="Fischlin Nicole"/>
      <sheetName val="Gamper Nathalie"/>
      <sheetName val="Glaus Ramona"/>
      <sheetName val="Graf Marco"/>
      <sheetName val="Häberli Lea"/>
      <sheetName val="Klotz Fabienne"/>
      <sheetName val="Pacella Mauro"/>
      <sheetName val="Peisker Dominik"/>
      <sheetName val="Peter Michael"/>
      <sheetName val="Schepull David"/>
      <sheetName val="Schmucki Melanie"/>
      <sheetName val="Vogler Carmen"/>
      <sheetName val="Weiss Andrea"/>
    </sheetNames>
    <sheetDataSet>
      <sheetData sheetId="0"/>
      <sheetData sheetId="1"/>
      <sheetData sheetId="2">
        <row r="6">
          <cell r="A6" t="str">
            <v>Berni</v>
          </cell>
          <cell r="B6" t="str">
            <v>Lorena</v>
          </cell>
          <cell r="C6">
            <v>4</v>
          </cell>
          <cell r="D6">
            <v>4</v>
          </cell>
          <cell r="E6">
            <v>4</v>
          </cell>
          <cell r="F6">
            <v>4</v>
          </cell>
          <cell r="G6">
            <v>4</v>
          </cell>
          <cell r="H6">
            <v>4</v>
          </cell>
          <cell r="I6">
            <v>4.3</v>
          </cell>
          <cell r="J6">
            <v>4.5</v>
          </cell>
          <cell r="K6">
            <v>4.4000000000000004</v>
          </cell>
          <cell r="L6">
            <v>4.3</v>
          </cell>
          <cell r="M6">
            <v>5</v>
          </cell>
          <cell r="N6">
            <v>4.7</v>
          </cell>
          <cell r="O6">
            <v>4.3</v>
          </cell>
          <cell r="P6">
            <v>3.5</v>
          </cell>
          <cell r="Q6">
            <v>3.9</v>
          </cell>
          <cell r="R6">
            <v>5</v>
          </cell>
          <cell r="S6">
            <v>4</v>
          </cell>
          <cell r="T6">
            <v>4.5</v>
          </cell>
          <cell r="U6">
            <v>4.5</v>
          </cell>
          <cell r="V6">
            <v>4.5</v>
          </cell>
          <cell r="W6">
            <v>5.5</v>
          </cell>
          <cell r="X6">
            <v>4</v>
          </cell>
          <cell r="Y6">
            <v>4.5</v>
          </cell>
          <cell r="Z6">
            <v>4.4000000000000004</v>
          </cell>
        </row>
        <row r="7">
          <cell r="A7" t="str">
            <v>Dieziger</v>
          </cell>
          <cell r="B7" t="str">
            <v>Katja</v>
          </cell>
          <cell r="C7">
            <v>4.3</v>
          </cell>
          <cell r="D7">
            <v>5</v>
          </cell>
          <cell r="E7">
            <v>4.7</v>
          </cell>
          <cell r="F7">
            <v>4.5</v>
          </cell>
          <cell r="G7">
            <v>4</v>
          </cell>
          <cell r="H7">
            <v>4.3</v>
          </cell>
          <cell r="I7">
            <v>4.8</v>
          </cell>
          <cell r="J7">
            <v>4.5</v>
          </cell>
          <cell r="K7">
            <v>4.7</v>
          </cell>
          <cell r="L7">
            <v>4.8</v>
          </cell>
          <cell r="M7">
            <v>5</v>
          </cell>
          <cell r="N7">
            <v>4.9000000000000004</v>
          </cell>
          <cell r="O7">
            <v>4.5</v>
          </cell>
          <cell r="P7">
            <v>4.5</v>
          </cell>
          <cell r="Q7">
            <v>4.5</v>
          </cell>
          <cell r="R7">
            <v>5</v>
          </cell>
          <cell r="S7">
            <v>5</v>
          </cell>
          <cell r="T7">
            <v>5</v>
          </cell>
          <cell r="U7">
            <v>5.3</v>
          </cell>
          <cell r="V7">
            <v>5.5</v>
          </cell>
          <cell r="W7">
            <v>5.5</v>
          </cell>
          <cell r="X7">
            <v>6</v>
          </cell>
          <cell r="Y7">
            <v>5.8</v>
          </cell>
          <cell r="Z7">
            <v>4.9000000000000004</v>
          </cell>
        </row>
        <row r="8">
          <cell r="A8" t="str">
            <v>Eicher_A</v>
          </cell>
          <cell r="B8" t="str">
            <v>Anita</v>
          </cell>
          <cell r="C8">
            <v>4.8</v>
          </cell>
          <cell r="D8">
            <v>5</v>
          </cell>
          <cell r="E8">
            <v>4.9000000000000004</v>
          </cell>
          <cell r="F8">
            <v>4.3</v>
          </cell>
          <cell r="G8">
            <v>4.5</v>
          </cell>
          <cell r="H8">
            <v>4.4000000000000004</v>
          </cell>
          <cell r="I8">
            <v>5.5</v>
          </cell>
          <cell r="J8">
            <v>5</v>
          </cell>
          <cell r="K8">
            <v>5.3</v>
          </cell>
          <cell r="L8">
            <v>4.5</v>
          </cell>
          <cell r="M8">
            <v>4.5</v>
          </cell>
          <cell r="N8">
            <v>4.5</v>
          </cell>
          <cell r="O8">
            <v>4.8</v>
          </cell>
          <cell r="P8">
            <v>4.5</v>
          </cell>
          <cell r="Q8">
            <v>4.7</v>
          </cell>
          <cell r="R8">
            <v>4.8</v>
          </cell>
          <cell r="S8">
            <v>4</v>
          </cell>
          <cell r="T8">
            <v>4.4000000000000004</v>
          </cell>
          <cell r="U8">
            <v>4.5</v>
          </cell>
          <cell r="V8">
            <v>5</v>
          </cell>
          <cell r="W8">
            <v>4.5</v>
          </cell>
          <cell r="X8">
            <v>5.5</v>
          </cell>
          <cell r="Y8">
            <v>5.0999999999999996</v>
          </cell>
          <cell r="Z8">
            <v>4.7</v>
          </cell>
        </row>
        <row r="9">
          <cell r="A9" t="str">
            <v>Eicher_C</v>
          </cell>
          <cell r="B9" t="str">
            <v>Cindy</v>
          </cell>
          <cell r="C9">
            <v>4.8</v>
          </cell>
          <cell r="D9">
            <v>5</v>
          </cell>
          <cell r="E9">
            <v>4.9000000000000004</v>
          </cell>
          <cell r="F9">
            <v>4.8</v>
          </cell>
          <cell r="G9">
            <v>4.5</v>
          </cell>
          <cell r="H9">
            <v>4.7</v>
          </cell>
          <cell r="I9">
            <v>5</v>
          </cell>
          <cell r="J9">
            <v>4.5</v>
          </cell>
          <cell r="K9">
            <v>4.8</v>
          </cell>
          <cell r="L9">
            <v>5.3</v>
          </cell>
          <cell r="M9">
            <v>5.5</v>
          </cell>
          <cell r="N9">
            <v>5.4</v>
          </cell>
          <cell r="O9">
            <v>4.8</v>
          </cell>
          <cell r="P9">
            <v>4.5</v>
          </cell>
          <cell r="Q9">
            <v>4.7</v>
          </cell>
          <cell r="R9">
            <v>5</v>
          </cell>
          <cell r="S9">
            <v>4.5</v>
          </cell>
          <cell r="T9">
            <v>4.8</v>
          </cell>
          <cell r="U9">
            <v>5</v>
          </cell>
          <cell r="V9">
            <v>5.5</v>
          </cell>
          <cell r="W9">
            <v>5.5</v>
          </cell>
          <cell r="X9">
            <v>6</v>
          </cell>
          <cell r="Y9">
            <v>5.8</v>
          </cell>
          <cell r="Z9">
            <v>5</v>
          </cell>
        </row>
        <row r="10">
          <cell r="A10" t="str">
            <v>Glarner</v>
          </cell>
          <cell r="B10" t="str">
            <v>Anja</v>
          </cell>
          <cell r="C10">
            <v>4.5</v>
          </cell>
          <cell r="D10">
            <v>5</v>
          </cell>
          <cell r="E10">
            <v>4.8</v>
          </cell>
          <cell r="F10">
            <v>4.3</v>
          </cell>
          <cell r="G10">
            <v>3.5</v>
          </cell>
          <cell r="H10">
            <v>3.9</v>
          </cell>
          <cell r="I10">
            <v>4.3</v>
          </cell>
          <cell r="J10">
            <v>4</v>
          </cell>
          <cell r="K10">
            <v>4.2</v>
          </cell>
          <cell r="L10">
            <v>4.8</v>
          </cell>
          <cell r="M10">
            <v>5</v>
          </cell>
          <cell r="N10">
            <v>4.9000000000000004</v>
          </cell>
          <cell r="O10">
            <v>4.5</v>
          </cell>
          <cell r="P10">
            <v>5</v>
          </cell>
          <cell r="Q10">
            <v>4.8</v>
          </cell>
          <cell r="R10">
            <v>5</v>
          </cell>
          <cell r="S10">
            <v>4.5</v>
          </cell>
          <cell r="T10">
            <v>4.8</v>
          </cell>
          <cell r="U10">
            <v>5</v>
          </cell>
          <cell r="V10">
            <v>5</v>
          </cell>
          <cell r="W10">
            <v>5.5</v>
          </cell>
          <cell r="X10">
            <v>5.5</v>
          </cell>
          <cell r="Y10">
            <v>5.4</v>
          </cell>
          <cell r="Z10">
            <v>4.7</v>
          </cell>
        </row>
        <row r="11">
          <cell r="A11" t="str">
            <v>Grob</v>
          </cell>
          <cell r="B11" t="str">
            <v>Stefan</v>
          </cell>
          <cell r="C11">
            <v>4.5</v>
          </cell>
          <cell r="D11">
            <v>4.5</v>
          </cell>
          <cell r="E11">
            <v>4.5</v>
          </cell>
          <cell r="F11">
            <v>4.3</v>
          </cell>
          <cell r="G11">
            <v>4</v>
          </cell>
          <cell r="H11">
            <v>4.2</v>
          </cell>
          <cell r="I11">
            <v>4.3</v>
          </cell>
          <cell r="J11">
            <v>3.5</v>
          </cell>
          <cell r="K11">
            <v>3.9</v>
          </cell>
          <cell r="L11">
            <v>4.5</v>
          </cell>
          <cell r="M11">
            <v>4.5</v>
          </cell>
          <cell r="N11">
            <v>4.5</v>
          </cell>
          <cell r="O11">
            <v>4.5</v>
          </cell>
          <cell r="P11">
            <v>4</v>
          </cell>
          <cell r="Q11">
            <v>4.3</v>
          </cell>
          <cell r="R11">
            <v>5.5</v>
          </cell>
          <cell r="S11">
            <v>4.5</v>
          </cell>
          <cell r="T11">
            <v>5</v>
          </cell>
          <cell r="U11">
            <v>5</v>
          </cell>
          <cell r="V11">
            <v>4.5</v>
          </cell>
          <cell r="W11">
            <v>5</v>
          </cell>
          <cell r="X11">
            <v>5</v>
          </cell>
          <cell r="Y11">
            <v>4.9000000000000004</v>
          </cell>
          <cell r="Z11">
            <v>4.5</v>
          </cell>
        </row>
        <row r="12">
          <cell r="A12" t="str">
            <v>Kuriger</v>
          </cell>
          <cell r="B12" t="str">
            <v>Denise</v>
          </cell>
          <cell r="C12">
            <v>4</v>
          </cell>
          <cell r="D12">
            <v>4</v>
          </cell>
          <cell r="E12">
            <v>4</v>
          </cell>
          <cell r="F12">
            <v>4.8</v>
          </cell>
          <cell r="G12">
            <v>4.5</v>
          </cell>
          <cell r="H12">
            <v>4.7</v>
          </cell>
          <cell r="I12">
            <v>4</v>
          </cell>
          <cell r="J12">
            <v>4</v>
          </cell>
          <cell r="K12">
            <v>4</v>
          </cell>
          <cell r="L12">
            <v>3.5</v>
          </cell>
          <cell r="M12">
            <v>3.5</v>
          </cell>
          <cell r="N12">
            <v>3.5</v>
          </cell>
          <cell r="O12">
            <v>4.8</v>
          </cell>
          <cell r="P12">
            <v>3.5</v>
          </cell>
          <cell r="Q12">
            <v>4.2</v>
          </cell>
          <cell r="R12">
            <v>4.8</v>
          </cell>
          <cell r="S12">
            <v>4.5</v>
          </cell>
          <cell r="T12">
            <v>4.7</v>
          </cell>
          <cell r="U12">
            <v>4.8</v>
          </cell>
          <cell r="V12">
            <v>4.5</v>
          </cell>
          <cell r="W12">
            <v>4.5</v>
          </cell>
          <cell r="X12">
            <v>6</v>
          </cell>
          <cell r="Y12">
            <v>5.3</v>
          </cell>
          <cell r="Z12">
            <v>4.5</v>
          </cell>
        </row>
        <row r="13">
          <cell r="A13" t="str">
            <v>Naef</v>
          </cell>
          <cell r="B13" t="str">
            <v>Daniel</v>
          </cell>
          <cell r="C13">
            <v>5</v>
          </cell>
          <cell r="D13">
            <v>5</v>
          </cell>
          <cell r="E13">
            <v>5</v>
          </cell>
          <cell r="F13">
            <v>5.3</v>
          </cell>
          <cell r="G13">
            <v>5</v>
          </cell>
          <cell r="H13">
            <v>5.2</v>
          </cell>
          <cell r="I13">
            <v>5</v>
          </cell>
          <cell r="J13">
            <v>5</v>
          </cell>
          <cell r="K13">
            <v>5</v>
          </cell>
          <cell r="L13">
            <v>4.8</v>
          </cell>
          <cell r="M13">
            <v>5.5</v>
          </cell>
          <cell r="N13">
            <v>5.2</v>
          </cell>
          <cell r="O13">
            <v>4.8</v>
          </cell>
          <cell r="P13">
            <v>5</v>
          </cell>
          <cell r="Q13">
            <v>4.9000000000000004</v>
          </cell>
          <cell r="R13">
            <v>5</v>
          </cell>
          <cell r="S13">
            <v>5</v>
          </cell>
          <cell r="T13">
            <v>5</v>
          </cell>
          <cell r="U13">
            <v>5</v>
          </cell>
          <cell r="V13">
            <v>5</v>
          </cell>
          <cell r="W13">
            <v>5.5</v>
          </cell>
          <cell r="X13">
            <v>5</v>
          </cell>
          <cell r="Y13">
            <v>5.0999999999999996</v>
          </cell>
          <cell r="Z13">
            <v>5.0999999999999996</v>
          </cell>
        </row>
        <row r="14">
          <cell r="A14" t="str">
            <v>Schmuki</v>
          </cell>
          <cell r="B14" t="str">
            <v>Fabio</v>
          </cell>
          <cell r="C14">
            <v>5.5</v>
          </cell>
          <cell r="D14">
            <v>5.5</v>
          </cell>
          <cell r="E14">
            <v>5.5</v>
          </cell>
          <cell r="F14">
            <v>5</v>
          </cell>
          <cell r="G14">
            <v>5</v>
          </cell>
          <cell r="H14">
            <v>5</v>
          </cell>
          <cell r="I14">
            <v>6</v>
          </cell>
          <cell r="J14">
            <v>5</v>
          </cell>
          <cell r="K14">
            <v>5.5</v>
          </cell>
          <cell r="L14">
            <v>5</v>
          </cell>
          <cell r="M14">
            <v>5</v>
          </cell>
          <cell r="N14">
            <v>5</v>
          </cell>
          <cell r="O14">
            <v>5.5</v>
          </cell>
          <cell r="P14">
            <v>4.5</v>
          </cell>
          <cell r="Q14">
            <v>5</v>
          </cell>
          <cell r="R14">
            <v>5.5</v>
          </cell>
          <cell r="S14">
            <v>6</v>
          </cell>
          <cell r="T14">
            <v>5.8</v>
          </cell>
          <cell r="U14">
            <v>6</v>
          </cell>
          <cell r="V14">
            <v>5.5</v>
          </cell>
          <cell r="W14">
            <v>5.5</v>
          </cell>
          <cell r="X14">
            <v>5.5</v>
          </cell>
          <cell r="Y14">
            <v>5.5</v>
          </cell>
          <cell r="Z14">
            <v>5.4</v>
          </cell>
        </row>
        <row r="15">
          <cell r="A15" t="str">
            <v>Schweizer</v>
          </cell>
          <cell r="B15" t="str">
            <v>Livia</v>
          </cell>
          <cell r="C15">
            <v>4</v>
          </cell>
          <cell r="D15">
            <v>4</v>
          </cell>
          <cell r="E15">
            <v>4</v>
          </cell>
          <cell r="F15">
            <v>4.5</v>
          </cell>
          <cell r="G15">
            <v>4.5</v>
          </cell>
          <cell r="H15">
            <v>4.5</v>
          </cell>
          <cell r="I15">
            <v>4.8</v>
          </cell>
          <cell r="J15">
            <v>4.5</v>
          </cell>
          <cell r="K15">
            <v>4.7</v>
          </cell>
          <cell r="L15">
            <v>4</v>
          </cell>
          <cell r="M15">
            <v>5</v>
          </cell>
          <cell r="N15">
            <v>4.5</v>
          </cell>
          <cell r="O15">
            <v>4.8</v>
          </cell>
          <cell r="P15">
            <v>4.5</v>
          </cell>
          <cell r="Q15">
            <v>4.7</v>
          </cell>
          <cell r="R15">
            <v>5</v>
          </cell>
          <cell r="S15">
            <v>5</v>
          </cell>
          <cell r="T15">
            <v>5</v>
          </cell>
          <cell r="U15">
            <v>5.3</v>
          </cell>
          <cell r="V15">
            <v>5</v>
          </cell>
          <cell r="W15">
            <v>5</v>
          </cell>
          <cell r="X15">
            <v>6</v>
          </cell>
          <cell r="Y15">
            <v>5.5</v>
          </cell>
          <cell r="Z15">
            <v>4.9000000000000004</v>
          </cell>
        </row>
        <row r="16">
          <cell r="A16" t="str">
            <v>Wachter</v>
          </cell>
          <cell r="B16" t="str">
            <v>Eliane</v>
          </cell>
          <cell r="C16">
            <v>4.8</v>
          </cell>
          <cell r="D16">
            <v>5</v>
          </cell>
          <cell r="E16">
            <v>4.9000000000000004</v>
          </cell>
          <cell r="F16">
            <v>4.3</v>
          </cell>
          <cell r="G16">
            <v>4</v>
          </cell>
          <cell r="H16">
            <v>4.2</v>
          </cell>
          <cell r="I16">
            <v>4.8</v>
          </cell>
          <cell r="J16">
            <v>4.5</v>
          </cell>
          <cell r="K16">
            <v>4.7</v>
          </cell>
          <cell r="L16">
            <v>3.8</v>
          </cell>
          <cell r="M16">
            <v>4.5</v>
          </cell>
          <cell r="N16">
            <v>4.2</v>
          </cell>
          <cell r="O16">
            <v>4.5</v>
          </cell>
          <cell r="P16">
            <v>4.5</v>
          </cell>
          <cell r="Q16">
            <v>4.5</v>
          </cell>
          <cell r="R16">
            <v>4.8</v>
          </cell>
          <cell r="S16">
            <v>5</v>
          </cell>
          <cell r="T16">
            <v>4.9000000000000004</v>
          </cell>
          <cell r="U16">
            <v>5</v>
          </cell>
          <cell r="V16">
            <v>5</v>
          </cell>
          <cell r="W16">
            <v>5.5</v>
          </cell>
          <cell r="X16">
            <v>6</v>
          </cell>
          <cell r="Y16">
            <v>5.6</v>
          </cell>
          <cell r="Z16">
            <v>4.7</v>
          </cell>
        </row>
        <row r="17">
          <cell r="A17" t="str">
            <v>Durchschnitt</v>
          </cell>
          <cell r="B17" t="str">
            <v>KM 08a</v>
          </cell>
          <cell r="C17">
            <v>4.5999999999999996</v>
          </cell>
          <cell r="D17">
            <v>4.7</v>
          </cell>
          <cell r="E17">
            <v>4.7</v>
          </cell>
          <cell r="F17">
            <v>4.5999999999999996</v>
          </cell>
          <cell r="G17">
            <v>4.3</v>
          </cell>
          <cell r="H17">
            <v>4.5</v>
          </cell>
          <cell r="I17">
            <v>4.8</v>
          </cell>
          <cell r="J17">
            <v>4.5</v>
          </cell>
          <cell r="K17">
            <v>4.7</v>
          </cell>
          <cell r="L17">
            <v>4.5</v>
          </cell>
          <cell r="M17">
            <v>4.8</v>
          </cell>
          <cell r="N17">
            <v>4.7</v>
          </cell>
          <cell r="O17">
            <v>4.7</v>
          </cell>
          <cell r="P17">
            <v>4.4000000000000004</v>
          </cell>
          <cell r="Q17">
            <v>4.5999999999999996</v>
          </cell>
          <cell r="R17">
            <v>5</v>
          </cell>
          <cell r="S17">
            <v>4.7</v>
          </cell>
          <cell r="T17">
            <v>4.9000000000000004</v>
          </cell>
          <cell r="U17">
            <v>5</v>
          </cell>
          <cell r="V17">
            <v>5</v>
          </cell>
          <cell r="W17">
            <v>5.2</v>
          </cell>
          <cell r="X17">
            <v>5.5</v>
          </cell>
          <cell r="Y17">
            <v>5.3</v>
          </cell>
          <cell r="Z17">
            <v>4.8</v>
          </cell>
        </row>
        <row r="19">
          <cell r="A19" t="str">
            <v>Bucher</v>
          </cell>
          <cell r="B19" t="str">
            <v>Pascal</v>
          </cell>
          <cell r="C19">
            <v>4.5</v>
          </cell>
          <cell r="D19">
            <v>4</v>
          </cell>
          <cell r="E19">
            <v>4.3</v>
          </cell>
          <cell r="F19">
            <v>3.8</v>
          </cell>
          <cell r="G19">
            <v>3.5</v>
          </cell>
          <cell r="H19">
            <v>3.7</v>
          </cell>
          <cell r="I19">
            <v>4.3</v>
          </cell>
          <cell r="J19">
            <v>3.5</v>
          </cell>
          <cell r="K19">
            <v>3.9</v>
          </cell>
          <cell r="L19">
            <v>4</v>
          </cell>
          <cell r="M19">
            <v>3.5</v>
          </cell>
          <cell r="N19">
            <v>3.8</v>
          </cell>
          <cell r="O19">
            <v>4</v>
          </cell>
          <cell r="P19">
            <v>4</v>
          </cell>
          <cell r="Q19">
            <v>4</v>
          </cell>
          <cell r="R19">
            <v>4.5</v>
          </cell>
          <cell r="S19">
            <v>4</v>
          </cell>
          <cell r="T19">
            <v>4.3</v>
          </cell>
          <cell r="U19">
            <v>4.3</v>
          </cell>
          <cell r="V19">
            <v>4.5</v>
          </cell>
          <cell r="W19">
            <v>5</v>
          </cell>
          <cell r="X19">
            <v>4.5</v>
          </cell>
          <cell r="Y19">
            <v>4.5999999999999996</v>
          </cell>
          <cell r="Z19">
            <v>4.0999999999999996</v>
          </cell>
        </row>
        <row r="20">
          <cell r="A20" t="str">
            <v>De Maria</v>
          </cell>
          <cell r="B20" t="str">
            <v>Celine</v>
          </cell>
          <cell r="C20">
            <v>5</v>
          </cell>
          <cell r="D20">
            <v>5</v>
          </cell>
          <cell r="E20">
            <v>5</v>
          </cell>
          <cell r="F20">
            <v>5</v>
          </cell>
          <cell r="G20">
            <v>4.5</v>
          </cell>
          <cell r="H20">
            <v>4.8</v>
          </cell>
          <cell r="I20">
            <v>5</v>
          </cell>
          <cell r="J20">
            <v>5</v>
          </cell>
          <cell r="K20">
            <v>5</v>
          </cell>
          <cell r="L20">
            <v>3.8</v>
          </cell>
          <cell r="M20">
            <v>2.5</v>
          </cell>
          <cell r="N20">
            <v>3.2</v>
          </cell>
          <cell r="O20">
            <v>4.3</v>
          </cell>
          <cell r="P20">
            <v>4</v>
          </cell>
          <cell r="Q20">
            <v>4.2</v>
          </cell>
          <cell r="R20">
            <v>4.5</v>
          </cell>
          <cell r="S20">
            <v>4</v>
          </cell>
          <cell r="T20">
            <v>4.3</v>
          </cell>
          <cell r="U20">
            <v>5.3</v>
          </cell>
          <cell r="V20">
            <v>5</v>
          </cell>
          <cell r="W20">
            <v>5.5</v>
          </cell>
          <cell r="X20">
            <v>5</v>
          </cell>
          <cell r="Y20">
            <v>5.0999999999999996</v>
          </cell>
          <cell r="Z20">
            <v>4.5999999999999996</v>
          </cell>
        </row>
        <row r="21">
          <cell r="A21" t="str">
            <v>Fischlin</v>
          </cell>
          <cell r="B21" t="str">
            <v>Nicole</v>
          </cell>
          <cell r="C21">
            <v>5</v>
          </cell>
          <cell r="D21">
            <v>4</v>
          </cell>
          <cell r="E21">
            <v>4.5</v>
          </cell>
          <cell r="F21">
            <v>4.3</v>
          </cell>
          <cell r="G21">
            <v>4.5</v>
          </cell>
          <cell r="H21">
            <v>4.4000000000000004</v>
          </cell>
          <cell r="I21">
            <v>5</v>
          </cell>
          <cell r="J21">
            <v>5.5</v>
          </cell>
          <cell r="K21">
            <v>5.3</v>
          </cell>
          <cell r="L21">
            <v>4</v>
          </cell>
          <cell r="M21">
            <v>3.5</v>
          </cell>
          <cell r="N21">
            <v>3.8</v>
          </cell>
          <cell r="O21">
            <v>4</v>
          </cell>
          <cell r="P21">
            <v>3.5</v>
          </cell>
          <cell r="Q21">
            <v>3.8</v>
          </cell>
          <cell r="R21">
            <v>4.5</v>
          </cell>
          <cell r="S21">
            <v>4</v>
          </cell>
          <cell r="T21">
            <v>4.3</v>
          </cell>
          <cell r="U21">
            <v>4.3</v>
          </cell>
          <cell r="V21">
            <v>3.5</v>
          </cell>
          <cell r="W21">
            <v>4</v>
          </cell>
          <cell r="X21">
            <v>5</v>
          </cell>
          <cell r="Y21">
            <v>4.4000000000000004</v>
          </cell>
          <cell r="Z21">
            <v>4.3</v>
          </cell>
        </row>
        <row r="22">
          <cell r="A22" t="str">
            <v>Gamper</v>
          </cell>
          <cell r="B22" t="str">
            <v>Nathalie</v>
          </cell>
          <cell r="C22">
            <v>4.8</v>
          </cell>
          <cell r="D22">
            <v>4</v>
          </cell>
          <cell r="E22">
            <v>4.4000000000000004</v>
          </cell>
          <cell r="F22">
            <v>4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4</v>
          </cell>
          <cell r="L22">
            <v>4.5</v>
          </cell>
          <cell r="M22">
            <v>3.5</v>
          </cell>
          <cell r="N22">
            <v>4</v>
          </cell>
          <cell r="O22">
            <v>4.5</v>
          </cell>
          <cell r="P22">
            <v>4.5</v>
          </cell>
          <cell r="Q22">
            <v>4.5</v>
          </cell>
          <cell r="R22">
            <v>5.3</v>
          </cell>
          <cell r="S22">
            <v>4.5</v>
          </cell>
          <cell r="T22">
            <v>4.9000000000000004</v>
          </cell>
          <cell r="U22">
            <v>5</v>
          </cell>
          <cell r="V22">
            <v>5</v>
          </cell>
          <cell r="W22">
            <v>5.5</v>
          </cell>
          <cell r="X22">
            <v>4.5</v>
          </cell>
          <cell r="Y22">
            <v>4.9000000000000004</v>
          </cell>
          <cell r="Z22">
            <v>4.4000000000000004</v>
          </cell>
        </row>
        <row r="23">
          <cell r="A23" t="str">
            <v>Glaus</v>
          </cell>
          <cell r="B23" t="str">
            <v>Ramona</v>
          </cell>
          <cell r="C23">
            <v>4.5</v>
          </cell>
          <cell r="D23">
            <v>4</v>
          </cell>
          <cell r="E23">
            <v>4.3</v>
          </cell>
          <cell r="F23">
            <v>4</v>
          </cell>
          <cell r="G23">
            <v>3.5</v>
          </cell>
          <cell r="H23">
            <v>3.8</v>
          </cell>
          <cell r="I23">
            <v>4.5</v>
          </cell>
          <cell r="J23">
            <v>4</v>
          </cell>
          <cell r="K23">
            <v>4.3</v>
          </cell>
          <cell r="L23">
            <v>5</v>
          </cell>
          <cell r="M23">
            <v>4</v>
          </cell>
          <cell r="N23">
            <v>4.5</v>
          </cell>
          <cell r="O23">
            <v>4</v>
          </cell>
          <cell r="P23">
            <v>4</v>
          </cell>
          <cell r="Q23">
            <v>4</v>
          </cell>
          <cell r="R23">
            <v>4.8</v>
          </cell>
          <cell r="S23">
            <v>4</v>
          </cell>
          <cell r="T23">
            <v>4.4000000000000004</v>
          </cell>
          <cell r="U23">
            <v>4.8</v>
          </cell>
          <cell r="V23">
            <v>5</v>
          </cell>
          <cell r="W23">
            <v>5</v>
          </cell>
          <cell r="X23">
            <v>5</v>
          </cell>
          <cell r="Y23">
            <v>5</v>
          </cell>
          <cell r="Z23">
            <v>4.4000000000000004</v>
          </cell>
        </row>
        <row r="24">
          <cell r="A24" t="str">
            <v>Graf</v>
          </cell>
          <cell r="B24" t="str">
            <v>Marco</v>
          </cell>
          <cell r="C24">
            <v>4.8</v>
          </cell>
          <cell r="D24">
            <v>4</v>
          </cell>
          <cell r="E24">
            <v>4.4000000000000004</v>
          </cell>
          <cell r="F24">
            <v>4.3</v>
          </cell>
          <cell r="G24">
            <v>4.5</v>
          </cell>
          <cell r="H24">
            <v>4.4000000000000004</v>
          </cell>
          <cell r="I24">
            <v>5</v>
          </cell>
          <cell r="J24">
            <v>5</v>
          </cell>
          <cell r="K24">
            <v>5</v>
          </cell>
          <cell r="L24">
            <v>4.8</v>
          </cell>
          <cell r="M24">
            <v>4.5</v>
          </cell>
          <cell r="N24">
            <v>4.7</v>
          </cell>
          <cell r="O24">
            <v>4.8</v>
          </cell>
          <cell r="P24">
            <v>4.5</v>
          </cell>
          <cell r="Q24">
            <v>4.7</v>
          </cell>
          <cell r="R24">
            <v>5</v>
          </cell>
          <cell r="S24">
            <v>4.5</v>
          </cell>
          <cell r="T24">
            <v>4.8</v>
          </cell>
          <cell r="U24">
            <v>4.3</v>
          </cell>
          <cell r="V24">
            <v>5</v>
          </cell>
          <cell r="W24">
            <v>5</v>
          </cell>
          <cell r="X24">
            <v>4.5</v>
          </cell>
          <cell r="Y24">
            <v>4.8</v>
          </cell>
          <cell r="Z24">
            <v>4.5999999999999996</v>
          </cell>
        </row>
        <row r="25">
          <cell r="A25" t="str">
            <v>Häberli</v>
          </cell>
          <cell r="B25" t="str">
            <v>Lea</v>
          </cell>
          <cell r="C25">
            <v>4.5</v>
          </cell>
          <cell r="D25">
            <v>3.5</v>
          </cell>
          <cell r="E25">
            <v>4</v>
          </cell>
          <cell r="F25">
            <v>3.5</v>
          </cell>
          <cell r="G25">
            <v>3</v>
          </cell>
          <cell r="H25">
            <v>3.3</v>
          </cell>
          <cell r="I25">
            <v>5</v>
          </cell>
          <cell r="J25">
            <v>4</v>
          </cell>
          <cell r="K25">
            <v>4.5</v>
          </cell>
          <cell r="L25">
            <v>4.5</v>
          </cell>
          <cell r="M25">
            <v>3.5</v>
          </cell>
          <cell r="N25">
            <v>4</v>
          </cell>
          <cell r="O25">
            <v>4</v>
          </cell>
          <cell r="P25">
            <v>3.5</v>
          </cell>
          <cell r="Q25">
            <v>3.8</v>
          </cell>
          <cell r="R25">
            <v>4.5</v>
          </cell>
          <cell r="S25">
            <v>3.5</v>
          </cell>
          <cell r="T25">
            <v>4</v>
          </cell>
          <cell r="U25">
            <v>4.8</v>
          </cell>
          <cell r="V25">
            <v>5</v>
          </cell>
          <cell r="W25">
            <v>5</v>
          </cell>
          <cell r="X25">
            <v>4</v>
          </cell>
          <cell r="Y25">
            <v>4.5</v>
          </cell>
          <cell r="Z25">
            <v>4.0999999999999996</v>
          </cell>
        </row>
        <row r="26">
          <cell r="A26" t="str">
            <v>Klotz</v>
          </cell>
          <cell r="B26" t="str">
            <v>Fabienne</v>
          </cell>
          <cell r="C26">
            <v>4.3</v>
          </cell>
          <cell r="D26">
            <v>4</v>
          </cell>
          <cell r="E26">
            <v>4.2</v>
          </cell>
          <cell r="F26">
            <v>3.5</v>
          </cell>
          <cell r="G26">
            <v>3.5</v>
          </cell>
          <cell r="H26">
            <v>3.5</v>
          </cell>
          <cell r="I26">
            <v>4.8</v>
          </cell>
          <cell r="J26">
            <v>3.5</v>
          </cell>
          <cell r="K26">
            <v>4.2</v>
          </cell>
          <cell r="L26">
            <v>5.3</v>
          </cell>
          <cell r="M26">
            <v>4</v>
          </cell>
          <cell r="N26">
            <v>4.7</v>
          </cell>
          <cell r="O26">
            <v>4</v>
          </cell>
          <cell r="P26">
            <v>4</v>
          </cell>
          <cell r="Q26">
            <v>4</v>
          </cell>
          <cell r="R26">
            <v>4.5</v>
          </cell>
          <cell r="S26">
            <v>4</v>
          </cell>
          <cell r="T26">
            <v>4.3</v>
          </cell>
          <cell r="U26">
            <v>4.3</v>
          </cell>
          <cell r="V26">
            <v>4.5</v>
          </cell>
          <cell r="W26">
            <v>5</v>
          </cell>
          <cell r="X26">
            <v>5</v>
          </cell>
          <cell r="Y26">
            <v>4.9000000000000004</v>
          </cell>
          <cell r="Z26">
            <v>4.2</v>
          </cell>
        </row>
        <row r="27">
          <cell r="A27" t="str">
            <v>Pacella Bettoni</v>
          </cell>
          <cell r="B27" t="str">
            <v>Mauro</v>
          </cell>
          <cell r="C27">
            <v>4.5</v>
          </cell>
          <cell r="D27">
            <v>4</v>
          </cell>
          <cell r="E27">
            <v>4.3</v>
          </cell>
          <cell r="F27">
            <v>4.8</v>
          </cell>
          <cell r="G27">
            <v>4.5</v>
          </cell>
          <cell r="H27">
            <v>4.7</v>
          </cell>
          <cell r="I27">
            <v>5.5</v>
          </cell>
          <cell r="J27">
            <v>4.5</v>
          </cell>
          <cell r="K27">
            <v>5</v>
          </cell>
          <cell r="L27">
            <v>5</v>
          </cell>
          <cell r="M27">
            <v>4</v>
          </cell>
          <cell r="N27">
            <v>4.5</v>
          </cell>
          <cell r="O27">
            <v>4.5</v>
          </cell>
          <cell r="P27">
            <v>4</v>
          </cell>
          <cell r="Q27">
            <v>4.3</v>
          </cell>
          <cell r="R27">
            <v>5</v>
          </cell>
          <cell r="S27">
            <v>4</v>
          </cell>
          <cell r="T27">
            <v>4.5</v>
          </cell>
          <cell r="U27">
            <v>5</v>
          </cell>
          <cell r="V27">
            <v>4.5</v>
          </cell>
          <cell r="W27">
            <v>4.5</v>
          </cell>
          <cell r="X27">
            <v>4.5</v>
          </cell>
          <cell r="Y27">
            <v>4.5</v>
          </cell>
          <cell r="Z27">
            <v>4.5999999999999996</v>
          </cell>
        </row>
        <row r="28">
          <cell r="A28" t="str">
            <v>Peisker</v>
          </cell>
          <cell r="B28" t="str">
            <v>Dominik</v>
          </cell>
          <cell r="C28">
            <v>4.8</v>
          </cell>
          <cell r="D28">
            <v>5</v>
          </cell>
          <cell r="E28">
            <v>4.9000000000000004</v>
          </cell>
          <cell r="F28">
            <v>4</v>
          </cell>
          <cell r="G28">
            <v>4</v>
          </cell>
          <cell r="H28">
            <v>4</v>
          </cell>
          <cell r="I28">
            <v>4.3</v>
          </cell>
          <cell r="J28">
            <v>4.5</v>
          </cell>
          <cell r="K28">
            <v>4.4000000000000004</v>
          </cell>
          <cell r="L28">
            <v>4.8</v>
          </cell>
          <cell r="M28">
            <v>4</v>
          </cell>
          <cell r="N28">
            <v>4.4000000000000004</v>
          </cell>
          <cell r="O28">
            <v>4.8</v>
          </cell>
          <cell r="P28">
            <v>4</v>
          </cell>
          <cell r="Q28">
            <v>4.4000000000000004</v>
          </cell>
          <cell r="R28">
            <v>5</v>
          </cell>
          <cell r="S28">
            <v>4</v>
          </cell>
          <cell r="T28">
            <v>4.5</v>
          </cell>
          <cell r="U28">
            <v>5</v>
          </cell>
          <cell r="V28">
            <v>4</v>
          </cell>
          <cell r="W28">
            <v>6</v>
          </cell>
          <cell r="X28">
            <v>5</v>
          </cell>
          <cell r="Y28">
            <v>5</v>
          </cell>
          <cell r="Z28">
            <v>4.5</v>
          </cell>
        </row>
        <row r="29">
          <cell r="A29" t="str">
            <v>Peter</v>
          </cell>
          <cell r="B29" t="str">
            <v>Michael</v>
          </cell>
          <cell r="C29">
            <v>4.8</v>
          </cell>
          <cell r="D29">
            <v>4</v>
          </cell>
          <cell r="E29">
            <v>4.4000000000000004</v>
          </cell>
          <cell r="F29">
            <v>4</v>
          </cell>
          <cell r="G29">
            <v>4.5</v>
          </cell>
          <cell r="H29">
            <v>4.3</v>
          </cell>
          <cell r="I29">
            <v>4.8</v>
          </cell>
          <cell r="J29">
            <v>4.5</v>
          </cell>
          <cell r="K29">
            <v>4.7</v>
          </cell>
          <cell r="L29">
            <v>3.3</v>
          </cell>
          <cell r="M29">
            <v>2</v>
          </cell>
          <cell r="N29">
            <v>2.7</v>
          </cell>
          <cell r="O29">
            <v>4</v>
          </cell>
          <cell r="P29">
            <v>4</v>
          </cell>
          <cell r="Q29">
            <v>4</v>
          </cell>
          <cell r="R29">
            <v>4.3</v>
          </cell>
          <cell r="S29">
            <v>2.5</v>
          </cell>
          <cell r="T29">
            <v>3.4</v>
          </cell>
          <cell r="U29">
            <v>4.3</v>
          </cell>
          <cell r="V29">
            <v>3.5</v>
          </cell>
          <cell r="W29">
            <v>4</v>
          </cell>
          <cell r="X29">
            <v>3.5</v>
          </cell>
          <cell r="Y29">
            <v>3.6</v>
          </cell>
          <cell r="Z29">
            <v>3.9</v>
          </cell>
        </row>
        <row r="30">
          <cell r="A30" t="str">
            <v>Schepull</v>
          </cell>
          <cell r="B30" t="str">
            <v>David</v>
          </cell>
          <cell r="C30">
            <v>4.3</v>
          </cell>
          <cell r="D30">
            <v>4.5</v>
          </cell>
          <cell r="E30">
            <v>4.4000000000000004</v>
          </cell>
          <cell r="F30">
            <v>4.8</v>
          </cell>
          <cell r="G30">
            <v>4</v>
          </cell>
          <cell r="H30">
            <v>4.4000000000000004</v>
          </cell>
          <cell r="I30">
            <v>4.5</v>
          </cell>
          <cell r="J30">
            <v>4.5</v>
          </cell>
          <cell r="K30">
            <v>4.5</v>
          </cell>
          <cell r="L30">
            <v>4.5</v>
          </cell>
          <cell r="M30">
            <v>3</v>
          </cell>
          <cell r="N30">
            <v>3.8</v>
          </cell>
          <cell r="O30">
            <v>3.5</v>
          </cell>
          <cell r="P30">
            <v>4</v>
          </cell>
          <cell r="Q30">
            <v>3.8</v>
          </cell>
          <cell r="R30">
            <v>4.8</v>
          </cell>
          <cell r="S30">
            <v>4</v>
          </cell>
          <cell r="T30">
            <v>4.4000000000000004</v>
          </cell>
          <cell r="U30">
            <v>4.5</v>
          </cell>
          <cell r="V30">
            <v>4</v>
          </cell>
          <cell r="W30">
            <v>5</v>
          </cell>
          <cell r="X30">
            <v>3.5</v>
          </cell>
          <cell r="Y30">
            <v>4</v>
          </cell>
          <cell r="Z30">
            <v>4.2</v>
          </cell>
        </row>
        <row r="31">
          <cell r="A31" t="str">
            <v>Schmucki</v>
          </cell>
          <cell r="B31" t="str">
            <v>Melanie</v>
          </cell>
          <cell r="C31">
            <v>4.5</v>
          </cell>
          <cell r="D31">
            <v>4</v>
          </cell>
          <cell r="E31">
            <v>4.3</v>
          </cell>
          <cell r="F31">
            <v>3.8</v>
          </cell>
          <cell r="G31">
            <v>4.5</v>
          </cell>
          <cell r="H31">
            <v>4.2</v>
          </cell>
          <cell r="I31">
            <v>4.8</v>
          </cell>
          <cell r="J31">
            <v>4.5</v>
          </cell>
          <cell r="K31">
            <v>4.7</v>
          </cell>
          <cell r="L31">
            <v>4.3</v>
          </cell>
          <cell r="M31">
            <v>3.5</v>
          </cell>
          <cell r="N31">
            <v>3.9</v>
          </cell>
          <cell r="O31">
            <v>4</v>
          </cell>
          <cell r="P31">
            <v>3.5</v>
          </cell>
          <cell r="Q31">
            <v>3.8</v>
          </cell>
          <cell r="R31">
            <v>4.8</v>
          </cell>
          <cell r="S31">
            <v>4</v>
          </cell>
          <cell r="T31">
            <v>4.4000000000000004</v>
          </cell>
          <cell r="U31">
            <v>4</v>
          </cell>
          <cell r="V31">
            <v>4.5</v>
          </cell>
          <cell r="W31">
            <v>5</v>
          </cell>
          <cell r="X31">
            <v>4.5</v>
          </cell>
          <cell r="Y31">
            <v>4.5999999999999996</v>
          </cell>
          <cell r="Z31">
            <v>4.2</v>
          </cell>
        </row>
        <row r="32">
          <cell r="A32" t="str">
            <v>Vogler</v>
          </cell>
          <cell r="B32" t="str">
            <v>Carmen</v>
          </cell>
          <cell r="C32">
            <v>5</v>
          </cell>
          <cell r="D32">
            <v>4.5</v>
          </cell>
          <cell r="E32">
            <v>4.8</v>
          </cell>
          <cell r="F32">
            <v>4.5</v>
          </cell>
          <cell r="G32">
            <v>4</v>
          </cell>
          <cell r="H32">
            <v>4.3</v>
          </cell>
          <cell r="I32">
            <v>5</v>
          </cell>
          <cell r="J32">
            <v>4.5</v>
          </cell>
          <cell r="K32">
            <v>4.8</v>
          </cell>
          <cell r="L32">
            <v>5.3</v>
          </cell>
          <cell r="M32">
            <v>4</v>
          </cell>
          <cell r="N32">
            <v>4.7</v>
          </cell>
          <cell r="O32">
            <v>4.5</v>
          </cell>
          <cell r="P32">
            <v>3.5</v>
          </cell>
          <cell r="Q32">
            <v>4</v>
          </cell>
          <cell r="R32">
            <v>5</v>
          </cell>
          <cell r="S32">
            <v>4</v>
          </cell>
          <cell r="T32">
            <v>4.5</v>
          </cell>
          <cell r="U32">
            <v>4.8</v>
          </cell>
          <cell r="V32">
            <v>4.5</v>
          </cell>
          <cell r="W32">
            <v>5.5</v>
          </cell>
          <cell r="X32">
            <v>5</v>
          </cell>
          <cell r="Y32">
            <v>5</v>
          </cell>
          <cell r="Z32">
            <v>4.5</v>
          </cell>
        </row>
        <row r="33">
          <cell r="A33" t="str">
            <v>Weiss</v>
          </cell>
          <cell r="B33" t="str">
            <v>Andrea</v>
          </cell>
          <cell r="C33">
            <v>4.3</v>
          </cell>
          <cell r="D33">
            <v>4</v>
          </cell>
          <cell r="E33">
            <v>4.2</v>
          </cell>
          <cell r="F33">
            <v>4.5</v>
          </cell>
          <cell r="G33">
            <v>4</v>
          </cell>
          <cell r="H33">
            <v>4.3</v>
          </cell>
          <cell r="I33">
            <v>4.5</v>
          </cell>
          <cell r="J33">
            <v>3.5</v>
          </cell>
          <cell r="K33">
            <v>4</v>
          </cell>
          <cell r="L33">
            <v>4.5</v>
          </cell>
          <cell r="M33">
            <v>4</v>
          </cell>
          <cell r="N33">
            <v>4.3</v>
          </cell>
          <cell r="O33">
            <v>4.3</v>
          </cell>
          <cell r="P33">
            <v>3.5</v>
          </cell>
          <cell r="Q33">
            <v>3.9</v>
          </cell>
          <cell r="R33">
            <v>5</v>
          </cell>
          <cell r="S33">
            <v>3</v>
          </cell>
          <cell r="T33">
            <v>4</v>
          </cell>
          <cell r="U33">
            <v>4.5</v>
          </cell>
          <cell r="V33">
            <v>5</v>
          </cell>
          <cell r="W33">
            <v>5</v>
          </cell>
          <cell r="X33">
            <v>5</v>
          </cell>
          <cell r="Y33">
            <v>5</v>
          </cell>
          <cell r="Z33">
            <v>4.2</v>
          </cell>
        </row>
        <row r="34">
          <cell r="A34" t="str">
            <v>Durchschnitt</v>
          </cell>
          <cell r="B34" t="str">
            <v>KM 08b</v>
          </cell>
          <cell r="C34">
            <v>4.5999999999999996</v>
          </cell>
          <cell r="D34">
            <v>4.2</v>
          </cell>
          <cell r="E34">
            <v>4.4000000000000004</v>
          </cell>
          <cell r="F34">
            <v>4.2</v>
          </cell>
          <cell r="G34">
            <v>3.7</v>
          </cell>
          <cell r="H34">
            <v>4</v>
          </cell>
          <cell r="I34">
            <v>4.7</v>
          </cell>
          <cell r="J34">
            <v>4.3</v>
          </cell>
          <cell r="K34">
            <v>4.5999999999999996</v>
          </cell>
          <cell r="L34">
            <v>4.5</v>
          </cell>
          <cell r="M34">
            <v>3.6</v>
          </cell>
          <cell r="N34">
            <v>4.0999999999999996</v>
          </cell>
          <cell r="O34">
            <v>4.2</v>
          </cell>
          <cell r="P34">
            <v>3.9</v>
          </cell>
          <cell r="Q34">
            <v>4.0999999999999996</v>
          </cell>
          <cell r="R34">
            <v>4.8</v>
          </cell>
          <cell r="S34">
            <v>3.9</v>
          </cell>
          <cell r="T34">
            <v>4.3</v>
          </cell>
          <cell r="U34">
            <v>4.5999999999999996</v>
          </cell>
          <cell r="V34">
            <v>4.5</v>
          </cell>
          <cell r="W34">
            <v>5</v>
          </cell>
          <cell r="X34">
            <v>4.5999999999999996</v>
          </cell>
          <cell r="Y34">
            <v>4.7</v>
          </cell>
          <cell r="Z34">
            <v>4.3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showGridLines="0" tabSelected="1" zoomScaleNormal="100" workbookViewId="0">
      <selection activeCell="C8" sqref="C8"/>
    </sheetView>
  </sheetViews>
  <sheetFormatPr baseColWidth="10" defaultRowHeight="13.5"/>
  <cols>
    <col min="1" max="1" width="36.7109375" style="1" customWidth="1"/>
    <col min="2" max="2" width="1.7109375" style="1" customWidth="1"/>
    <col min="3" max="3" width="7.7109375" style="1" customWidth="1"/>
    <col min="4" max="4" width="1.7109375" style="1" customWidth="1"/>
    <col min="5" max="5" width="7.7109375" style="1" customWidth="1"/>
    <col min="6" max="6" width="1.7109375" style="1" customWidth="1"/>
    <col min="7" max="7" width="7.7109375" style="1" customWidth="1"/>
    <col min="8" max="8" width="1.7109375" style="1" customWidth="1"/>
    <col min="9" max="9" width="7.7109375" style="1" customWidth="1"/>
    <col min="10" max="10" width="1.7109375" style="1" customWidth="1"/>
    <col min="11" max="11" width="7.7109375" style="1" customWidth="1"/>
    <col min="12" max="12" width="1.7109375" style="1" customWidth="1"/>
    <col min="13" max="13" width="7.7109375" style="1" customWidth="1"/>
    <col min="14" max="14" width="1.7109375" style="1" customWidth="1"/>
    <col min="15" max="15" width="9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1" width="9.7109375" style="1" customWidth="1"/>
    <col min="22" max="22" width="1.140625" style="1" customWidth="1"/>
    <col min="23" max="23" width="3.140625" style="1" customWidth="1"/>
    <col min="24" max="24" width="1.7109375" style="1" customWidth="1"/>
    <col min="25" max="25" width="8.7109375" style="1" customWidth="1"/>
    <col min="26" max="26" width="1.7109375" style="1" customWidth="1"/>
    <col min="27" max="27" width="8.7109375" style="1" customWidth="1"/>
    <col min="28" max="28" width="1.7109375" style="1" customWidth="1"/>
    <col min="29" max="29" width="9.7109375" style="1" customWidth="1"/>
    <col min="30" max="30" width="1.140625" style="1" customWidth="1"/>
    <col min="31" max="31" width="3.140625" style="66" customWidth="1"/>
    <col min="32" max="16384" width="11.42578125" style="1"/>
  </cols>
  <sheetData>
    <row r="1" spans="1:31">
      <c r="P1" s="14"/>
      <c r="Q1" s="14"/>
      <c r="R1" s="14"/>
      <c r="S1" s="14"/>
      <c r="T1" s="14"/>
      <c r="U1" s="14"/>
      <c r="V1" s="14"/>
      <c r="W1" s="14"/>
      <c r="X1" s="13"/>
      <c r="Y1" s="13"/>
      <c r="Z1" s="13"/>
      <c r="AA1" s="13"/>
      <c r="AB1" s="13"/>
      <c r="AC1" s="13"/>
      <c r="AD1" s="13"/>
      <c r="AE1" s="61"/>
    </row>
    <row r="2" spans="1:31" ht="21.95" customHeight="1">
      <c r="A2" s="51" t="s">
        <v>11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2"/>
      <c r="Q2" s="53" t="s">
        <v>27</v>
      </c>
      <c r="R2" s="53"/>
      <c r="S2" s="54"/>
      <c r="T2" s="54"/>
      <c r="U2" s="54"/>
      <c r="V2" s="54"/>
      <c r="W2" s="54"/>
      <c r="X2" s="21"/>
      <c r="Y2" s="53" t="s">
        <v>28</v>
      </c>
      <c r="Z2" s="53"/>
      <c r="AA2" s="54"/>
      <c r="AB2" s="54"/>
      <c r="AC2" s="54"/>
      <c r="AD2" s="67"/>
      <c r="AE2" s="62"/>
    </row>
    <row r="3" spans="1:31">
      <c r="P3" s="12"/>
      <c r="Q3" s="12"/>
      <c r="R3" s="12"/>
      <c r="S3" s="12"/>
      <c r="T3" s="12"/>
      <c r="U3" s="12"/>
      <c r="V3" s="12"/>
      <c r="W3" s="12"/>
      <c r="X3" s="13"/>
      <c r="Y3" s="13"/>
      <c r="Z3" s="13"/>
      <c r="AA3" s="13"/>
      <c r="AB3" s="13"/>
      <c r="AC3" s="13"/>
      <c r="AD3" s="13"/>
      <c r="AE3" s="61"/>
    </row>
    <row r="4" spans="1:31">
      <c r="P4" s="16"/>
      <c r="Q4" s="16"/>
      <c r="R4" s="16"/>
      <c r="S4" s="16"/>
      <c r="T4" s="12"/>
      <c r="U4" s="12"/>
      <c r="V4" s="12"/>
      <c r="W4" s="12"/>
      <c r="X4" s="16"/>
      <c r="AB4" s="13"/>
      <c r="AC4" s="13"/>
      <c r="AD4" s="13"/>
      <c r="AE4" s="61"/>
    </row>
    <row r="5" spans="1:31" ht="21.95" customHeight="1">
      <c r="C5" s="60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2"/>
      <c r="O5" s="15" t="s">
        <v>21</v>
      </c>
      <c r="P5" s="17"/>
      <c r="Q5" s="60" t="s">
        <v>25</v>
      </c>
      <c r="R5" s="54"/>
      <c r="S5" s="54"/>
      <c r="T5" s="19"/>
      <c r="U5" s="15" t="s">
        <v>1</v>
      </c>
      <c r="V5" s="19"/>
      <c r="W5" s="50" t="s">
        <v>26</v>
      </c>
      <c r="X5" s="2"/>
      <c r="Y5" s="60" t="s">
        <v>25</v>
      </c>
      <c r="Z5" s="54"/>
      <c r="AA5" s="54"/>
      <c r="AB5" s="18"/>
      <c r="AC5" s="15" t="s">
        <v>1</v>
      </c>
      <c r="AD5" s="13"/>
      <c r="AE5" s="63" t="s">
        <v>26</v>
      </c>
    </row>
    <row r="6" spans="1:31" ht="21.95" customHeight="1">
      <c r="B6" s="2"/>
      <c r="C6" s="2" t="s">
        <v>15</v>
      </c>
      <c r="D6" s="2"/>
      <c r="E6" s="2" t="s">
        <v>16</v>
      </c>
      <c r="F6" s="2"/>
      <c r="G6" s="2" t="s">
        <v>17</v>
      </c>
      <c r="H6" s="2"/>
      <c r="I6" s="2" t="s">
        <v>18</v>
      </c>
      <c r="J6" s="2"/>
      <c r="K6" s="2" t="s">
        <v>19</v>
      </c>
      <c r="L6" s="2"/>
      <c r="M6" s="2" t="s">
        <v>20</v>
      </c>
      <c r="N6" s="2"/>
      <c r="O6" s="2" t="s">
        <v>22</v>
      </c>
      <c r="P6" s="17"/>
      <c r="Q6" s="2" t="s">
        <v>23</v>
      </c>
      <c r="R6" s="17"/>
      <c r="S6" s="2" t="s">
        <v>24</v>
      </c>
      <c r="T6" s="19"/>
      <c r="U6" s="19"/>
      <c r="V6" s="19"/>
      <c r="W6" s="19"/>
      <c r="X6" s="2"/>
      <c r="Y6" s="2" t="s">
        <v>23</v>
      </c>
      <c r="Z6" s="2"/>
      <c r="AA6" s="2" t="s">
        <v>24</v>
      </c>
      <c r="AB6" s="18"/>
      <c r="AC6" s="18"/>
      <c r="AD6" s="13"/>
      <c r="AE6" s="64"/>
    </row>
    <row r="7" spans="1:31" ht="5.0999999999999996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7"/>
      <c r="Q7" s="2"/>
      <c r="R7" s="17"/>
      <c r="S7" s="2"/>
      <c r="T7" s="19"/>
      <c r="U7" s="19"/>
      <c r="V7" s="19"/>
      <c r="W7" s="19"/>
      <c r="X7" s="2"/>
      <c r="Y7" s="2"/>
      <c r="Z7" s="2"/>
      <c r="AA7" s="2"/>
      <c r="AB7" s="18"/>
      <c r="AC7" s="18"/>
      <c r="AD7" s="13"/>
      <c r="AE7" s="64"/>
    </row>
    <row r="8" spans="1:31" ht="15" customHeight="1" thickBot="1">
      <c r="A8" s="3" t="s">
        <v>2</v>
      </c>
      <c r="B8" s="2"/>
      <c r="C8" s="39"/>
      <c r="D8" s="25"/>
      <c r="E8" s="39"/>
      <c r="F8" s="25"/>
      <c r="G8" s="39"/>
      <c r="H8" s="25"/>
      <c r="I8" s="39"/>
      <c r="J8" s="25"/>
      <c r="K8" s="39"/>
      <c r="L8" s="25"/>
      <c r="M8" s="39"/>
      <c r="N8" s="25"/>
      <c r="O8" s="39"/>
      <c r="P8" s="26"/>
      <c r="Q8" s="27" t="str">
        <f>Y8</f>
        <v>- -</v>
      </c>
      <c r="R8" s="26"/>
      <c r="S8" s="27" t="str">
        <f>IF(COUNT(O8)=1,O8,"- -")</f>
        <v>- -</v>
      </c>
      <c r="T8" s="28"/>
      <c r="U8" s="27" t="str">
        <f>AC8</f>
        <v>- -</v>
      </c>
      <c r="V8" s="19"/>
      <c r="W8" s="20" t="s">
        <v>30</v>
      </c>
      <c r="X8" s="2"/>
      <c r="Y8" s="27" t="str">
        <f>IF(COUNT(C8,E8,G8,I8,K8,M8)=6,(ROUND(AVERAGE(C8,E8,G8,I8,K8,M8)*2,0)/2),"- -")</f>
        <v>- -</v>
      </c>
      <c r="Z8" s="25"/>
      <c r="AA8" s="27" t="str">
        <f>IF(COUNT(O8)=1,O8,"- -")</f>
        <v>- -</v>
      </c>
      <c r="AB8" s="32"/>
      <c r="AC8" s="27" t="str">
        <f>IF(COUNT(Y8,AA8)=2,ROUND(AVERAGE(Y8,AA8)*2,0)/2,"- -")</f>
        <v>- -</v>
      </c>
      <c r="AD8" s="13"/>
      <c r="AE8" s="65" t="s">
        <v>36</v>
      </c>
    </row>
    <row r="9" spans="1:31" ht="5.0999999999999996" customHeight="1" thickBot="1">
      <c r="B9" s="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5"/>
      <c r="R9" s="26"/>
      <c r="S9" s="25"/>
      <c r="T9" s="28"/>
      <c r="U9" s="28"/>
      <c r="V9" s="19"/>
      <c r="W9" s="20"/>
      <c r="X9" s="2"/>
      <c r="Y9" s="25"/>
      <c r="Z9" s="25"/>
      <c r="AA9" s="25"/>
      <c r="AB9" s="32"/>
      <c r="AC9" s="32"/>
      <c r="AD9" s="13"/>
      <c r="AE9" s="65"/>
    </row>
    <row r="10" spans="1:31" ht="15" customHeight="1" thickBot="1">
      <c r="A10" s="4" t="s">
        <v>3</v>
      </c>
      <c r="B10" s="2"/>
      <c r="C10" s="40"/>
      <c r="D10" s="25"/>
      <c r="E10" s="40"/>
      <c r="F10" s="25"/>
      <c r="G10" s="40"/>
      <c r="H10" s="25"/>
      <c r="I10" s="40"/>
      <c r="J10" s="25"/>
      <c r="K10" s="40"/>
      <c r="L10" s="25"/>
      <c r="M10" s="40"/>
      <c r="N10" s="25"/>
      <c r="O10" s="40"/>
      <c r="P10" s="26"/>
      <c r="Q10" s="29" t="str">
        <f>Y10</f>
        <v>- -</v>
      </c>
      <c r="R10" s="26"/>
      <c r="S10" s="29" t="str">
        <f>IF(COUNT(O10)=1,O10,"- -")</f>
        <v>- -</v>
      </c>
      <c r="T10" s="28"/>
      <c r="U10" s="29" t="str">
        <f>AC10</f>
        <v>- -</v>
      </c>
      <c r="V10" s="19"/>
      <c r="W10" s="20" t="s">
        <v>30</v>
      </c>
      <c r="X10" s="2"/>
      <c r="Y10" s="29" t="str">
        <f>IF(COUNT(C10,E10,G10,I10,K10,M10)=6,(ROUND(AVERAGE(C10,E10,G10,I10,K10,M10)*2,0)/2),"- -")</f>
        <v>- -</v>
      </c>
      <c r="Z10" s="25"/>
      <c r="AA10" s="29" t="str">
        <f>IF(COUNT(O10)=1,O10,"- -")</f>
        <v>- -</v>
      </c>
      <c r="AB10" s="32"/>
      <c r="AC10" s="29" t="str">
        <f>IF(COUNT(Y10,AA10)=2,ROUND(AVERAGE(Y10,AA10)*2,0)/2,"- -")</f>
        <v>- -</v>
      </c>
      <c r="AD10" s="13"/>
      <c r="AE10" s="65" t="s">
        <v>36</v>
      </c>
    </row>
    <row r="11" spans="1:31" ht="5.0999999999999996" customHeight="1" thickBot="1">
      <c r="B11" s="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5"/>
      <c r="R11" s="26"/>
      <c r="S11" s="25"/>
      <c r="T11" s="28"/>
      <c r="U11" s="28"/>
      <c r="V11" s="19"/>
      <c r="W11" s="20"/>
      <c r="X11" s="2"/>
      <c r="Y11" s="25"/>
      <c r="Z11" s="25"/>
      <c r="AA11" s="25"/>
      <c r="AB11" s="32"/>
      <c r="AC11" s="32"/>
      <c r="AD11" s="13"/>
      <c r="AE11" s="65"/>
    </row>
    <row r="12" spans="1:31" ht="15" customHeight="1" thickBot="1">
      <c r="A12" s="5" t="s">
        <v>4</v>
      </c>
      <c r="B12" s="2"/>
      <c r="C12" s="41"/>
      <c r="D12" s="25"/>
      <c r="E12" s="41"/>
      <c r="F12" s="25"/>
      <c r="G12" s="41"/>
      <c r="H12" s="25"/>
      <c r="I12" s="41"/>
      <c r="J12" s="25"/>
      <c r="K12" s="41"/>
      <c r="L12" s="25"/>
      <c r="M12" s="41"/>
      <c r="N12" s="25"/>
      <c r="O12" s="41"/>
      <c r="P12" s="26"/>
      <c r="Q12" s="30" t="str">
        <f>Y12</f>
        <v>- -</v>
      </c>
      <c r="R12" s="26"/>
      <c r="S12" s="30" t="str">
        <f>IF(COUNT(O12)=1,O12,"- -")</f>
        <v>- -</v>
      </c>
      <c r="T12" s="28"/>
      <c r="U12" s="30" t="str">
        <f>AC12</f>
        <v>- -</v>
      </c>
      <c r="V12" s="19"/>
      <c r="W12" s="20" t="s">
        <v>30</v>
      </c>
      <c r="X12" s="2"/>
      <c r="Y12" s="30" t="str">
        <f>IF(COUNT(C12,E12,G12,I12,K12,M12)=6,(ROUND(AVERAGE(C12,E12,G12,I12,K12,M12)*2,0)/2),"- -")</f>
        <v>- -</v>
      </c>
      <c r="Z12" s="25"/>
      <c r="AA12" s="30" t="str">
        <f>IF(COUNT(O12)=1,O12,"- -")</f>
        <v>- -</v>
      </c>
      <c r="AB12" s="32"/>
      <c r="AC12" s="30" t="str">
        <f>IF(COUNT(Y12,AA12)=2,ROUND(AVERAGE(Y12,AA12)*2,0)/2,"- -")</f>
        <v>- -</v>
      </c>
      <c r="AD12" s="13"/>
      <c r="AE12" s="65" t="s">
        <v>36</v>
      </c>
    </row>
    <row r="13" spans="1:31" ht="5.0999999999999996" customHeight="1" thickBot="1">
      <c r="B13" s="2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5"/>
      <c r="R13" s="26"/>
      <c r="S13" s="25"/>
      <c r="T13" s="28"/>
      <c r="U13" s="28"/>
      <c r="V13" s="19"/>
      <c r="W13" s="20"/>
      <c r="X13" s="2"/>
      <c r="Y13" s="25"/>
      <c r="Z13" s="25"/>
      <c r="AA13" s="25"/>
      <c r="AB13" s="32"/>
      <c r="AC13" s="32"/>
      <c r="AD13" s="13"/>
      <c r="AE13" s="65"/>
    </row>
    <row r="14" spans="1:31" ht="15" customHeight="1" thickBot="1">
      <c r="A14" s="6" t="s">
        <v>5</v>
      </c>
      <c r="B14" s="2"/>
      <c r="C14" s="42"/>
      <c r="D14" s="25"/>
      <c r="E14" s="42"/>
      <c r="F14" s="25"/>
      <c r="G14" s="42"/>
      <c r="H14" s="25"/>
      <c r="I14" s="42"/>
      <c r="J14" s="25"/>
      <c r="K14" s="42"/>
      <c r="L14" s="25"/>
      <c r="M14" s="42"/>
      <c r="N14" s="25"/>
      <c r="O14" s="42"/>
      <c r="P14" s="26"/>
      <c r="Q14" s="25"/>
      <c r="R14" s="26"/>
      <c r="S14" s="25"/>
      <c r="T14" s="28"/>
      <c r="U14" s="28"/>
      <c r="V14" s="19"/>
      <c r="W14" s="20"/>
      <c r="X14" s="2"/>
      <c r="Y14" s="33" t="str">
        <f>IF(COUNT(C14,E14,G14,I14,K14,M14)=6,(ROUND(AVERAGE(C14,E14,G14,I14,K14,M14)*2,0)/2),"- -")</f>
        <v>- -</v>
      </c>
      <c r="Z14" s="25"/>
      <c r="AA14" s="33" t="str">
        <f>IF(COUNT(O14)=1,O14,"- -")</f>
        <v>- -</v>
      </c>
      <c r="AB14" s="32"/>
      <c r="AC14" s="33" t="str">
        <f>IF(COUNT(Y14,AA14)=2,ROUND(AVERAGE(Y14,AA14)*2,0)/2,"- -")</f>
        <v>- -</v>
      </c>
      <c r="AD14" s="13"/>
      <c r="AE14" s="65" t="s">
        <v>36</v>
      </c>
    </row>
    <row r="15" spans="1:31" ht="5.0999999999999996" customHeight="1" thickBot="1">
      <c r="B15" s="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5"/>
      <c r="R15" s="26"/>
      <c r="S15" s="25"/>
      <c r="T15" s="28"/>
      <c r="U15" s="28"/>
      <c r="V15" s="19"/>
      <c r="W15" s="20"/>
      <c r="X15" s="2"/>
      <c r="Y15" s="25"/>
      <c r="Z15" s="25"/>
      <c r="AA15" s="25"/>
      <c r="AB15" s="32"/>
      <c r="AC15" s="32"/>
      <c r="AD15" s="13"/>
      <c r="AE15" s="65"/>
    </row>
    <row r="16" spans="1:31" ht="15" customHeight="1" thickBot="1">
      <c r="A16" s="7" t="s">
        <v>6</v>
      </c>
      <c r="B16" s="2"/>
      <c r="C16" s="43"/>
      <c r="D16" s="25"/>
      <c r="E16" s="43"/>
      <c r="F16" s="25"/>
      <c r="G16" s="43"/>
      <c r="H16" s="25"/>
      <c r="I16" s="43"/>
      <c r="J16" s="25"/>
      <c r="K16" s="43"/>
      <c r="L16" s="25"/>
      <c r="M16" s="43"/>
      <c r="N16" s="25"/>
      <c r="O16" s="43"/>
      <c r="P16" s="26"/>
      <c r="Q16" s="25"/>
      <c r="R16" s="26"/>
      <c r="S16" s="25"/>
      <c r="T16" s="28"/>
      <c r="U16" s="28"/>
      <c r="V16" s="19"/>
      <c r="W16" s="20"/>
      <c r="X16" s="2"/>
      <c r="Y16" s="34" t="str">
        <f>IF(COUNT(C16,E16,G16,I16,K16,M16)=6,(ROUND(AVERAGE(C16,E16,G16,I16,K16,M16)*2,0)/2),"- -")</f>
        <v>- -</v>
      </c>
      <c r="Z16" s="25"/>
      <c r="AA16" s="34" t="str">
        <f>IF(COUNT(O16)=1,O16,"- -")</f>
        <v>- -</v>
      </c>
      <c r="AB16" s="32"/>
      <c r="AC16" s="34" t="str">
        <f>IF(COUNT(Y16,AA16)=2,ROUND(AVERAGE(Y16,AA16)*2,0)/2,"- -")</f>
        <v>- -</v>
      </c>
      <c r="AD16" s="13"/>
      <c r="AE16" s="65" t="s">
        <v>36</v>
      </c>
    </row>
    <row r="17" spans="1:31" ht="5.0999999999999996" customHeight="1" thickBot="1">
      <c r="B17" s="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5"/>
      <c r="R17" s="26"/>
      <c r="S17" s="25"/>
      <c r="T17" s="28"/>
      <c r="U17" s="28"/>
      <c r="V17" s="19"/>
      <c r="W17" s="20"/>
      <c r="X17" s="2"/>
      <c r="Y17" s="25"/>
      <c r="Z17" s="25"/>
      <c r="AA17" s="25"/>
      <c r="AB17" s="32"/>
      <c r="AC17" s="32"/>
      <c r="AD17" s="13"/>
      <c r="AE17" s="65"/>
    </row>
    <row r="18" spans="1:31" ht="15" customHeight="1" thickBot="1">
      <c r="A18" s="8" t="s">
        <v>8</v>
      </c>
      <c r="B18" s="2"/>
      <c r="C18" s="44"/>
      <c r="D18" s="25"/>
      <c r="E18" s="44"/>
      <c r="F18" s="25"/>
      <c r="G18" s="44"/>
      <c r="H18" s="25"/>
      <c r="I18" s="44"/>
      <c r="J18" s="25"/>
      <c r="K18" s="44"/>
      <c r="L18" s="25"/>
      <c r="M18" s="44"/>
      <c r="N18" s="25"/>
      <c r="O18" s="44"/>
      <c r="P18" s="26"/>
      <c r="Q18" s="25"/>
      <c r="R18" s="26"/>
      <c r="S18" s="25"/>
      <c r="T18" s="28"/>
      <c r="U18" s="28"/>
      <c r="V18" s="19"/>
      <c r="W18" s="20"/>
      <c r="X18" s="2"/>
      <c r="Y18" s="35" t="str">
        <f>IF(COUNT(C18,E18,G18,I18,K18,M18)=6,(ROUND(AVERAGE(C18,E18,G18,I18,K18,M18)*2,0)/2),"- -")</f>
        <v>- -</v>
      </c>
      <c r="Z18" s="25"/>
      <c r="AA18" s="35" t="str">
        <f>IF(COUNT(O18)=1,O18,"- -")</f>
        <v>- -</v>
      </c>
      <c r="AB18" s="32"/>
      <c r="AC18" s="35" t="str">
        <f>IF(COUNT(Y18,AA18)=2,ROUND(AVERAGE(Y18,AA18)*2,0)/2,"- -")</f>
        <v>- -</v>
      </c>
      <c r="AD18" s="13"/>
      <c r="AE18" s="65" t="s">
        <v>36</v>
      </c>
    </row>
    <row r="19" spans="1:31" ht="5.0999999999999996" customHeight="1" thickBot="1">
      <c r="B19" s="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26"/>
      <c r="S19" s="25"/>
      <c r="T19" s="28"/>
      <c r="U19" s="28"/>
      <c r="V19" s="19"/>
      <c r="W19" s="20"/>
      <c r="X19" s="2"/>
      <c r="Y19" s="25"/>
      <c r="Z19" s="25"/>
      <c r="AA19" s="25"/>
      <c r="AB19" s="32"/>
      <c r="AC19" s="32"/>
      <c r="AD19" s="13"/>
      <c r="AE19" s="65"/>
    </row>
    <row r="20" spans="1:31" ht="15" customHeight="1" thickBot="1">
      <c r="A20" s="9" t="s">
        <v>9</v>
      </c>
      <c r="B20" s="2"/>
      <c r="C20" s="45"/>
      <c r="D20" s="25"/>
      <c r="E20" s="45"/>
      <c r="F20" s="25"/>
      <c r="G20" s="45"/>
      <c r="H20" s="25"/>
      <c r="I20" s="45"/>
      <c r="J20" s="25"/>
      <c r="K20" s="25"/>
      <c r="L20" s="25"/>
      <c r="M20" s="25"/>
      <c r="N20" s="25"/>
      <c r="O20" s="25"/>
      <c r="P20" s="26"/>
      <c r="Q20" s="25"/>
      <c r="R20" s="26"/>
      <c r="S20" s="25"/>
      <c r="T20" s="28"/>
      <c r="U20" s="28"/>
      <c r="V20" s="19"/>
      <c r="W20" s="20"/>
      <c r="X20" s="2"/>
      <c r="Y20" s="36" t="str">
        <f>IF(COUNT(C20,E20,G20,I20)=4,(ROUND(AVERAGE(C20,E20,G20,I20)*2,0)/2),"- -")</f>
        <v>- -</v>
      </c>
      <c r="Z20" s="25"/>
      <c r="AA20" s="25"/>
      <c r="AB20" s="32"/>
      <c r="AC20" s="36" t="str">
        <f>Y20</f>
        <v>- -</v>
      </c>
      <c r="AD20" s="13"/>
      <c r="AE20" s="65" t="s">
        <v>36</v>
      </c>
    </row>
    <row r="21" spans="1:31" ht="5.0999999999999996" customHeight="1" thickBot="1">
      <c r="B21" s="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5"/>
      <c r="R21" s="26"/>
      <c r="S21" s="25"/>
      <c r="T21" s="28"/>
      <c r="U21" s="28"/>
      <c r="V21" s="19"/>
      <c r="W21" s="20"/>
      <c r="X21" s="2"/>
      <c r="Y21" s="25"/>
      <c r="Z21" s="25"/>
      <c r="AA21" s="25"/>
      <c r="AB21" s="32"/>
      <c r="AC21" s="32"/>
      <c r="AD21" s="13"/>
      <c r="AE21" s="65"/>
    </row>
    <row r="22" spans="1:31" ht="15" customHeight="1" thickBot="1">
      <c r="A22" s="10" t="s">
        <v>10</v>
      </c>
      <c r="B22" s="2"/>
      <c r="C22" s="25"/>
      <c r="D22" s="25"/>
      <c r="E22" s="25"/>
      <c r="F22" s="25"/>
      <c r="G22" s="25"/>
      <c r="H22" s="25"/>
      <c r="I22" s="25"/>
      <c r="J22" s="25"/>
      <c r="K22" s="46"/>
      <c r="L22" s="25"/>
      <c r="M22" s="46"/>
      <c r="N22" s="25"/>
      <c r="O22" s="25"/>
      <c r="P22" s="26"/>
      <c r="Q22" s="25"/>
      <c r="R22" s="26"/>
      <c r="S22" s="25"/>
      <c r="T22" s="28"/>
      <c r="U22" s="28"/>
      <c r="V22" s="19"/>
      <c r="W22" s="20"/>
      <c r="X22" s="2"/>
      <c r="Y22" s="37" t="str">
        <f>IF(COUNT(K22,M22)=2,(ROUND(AVERAGE(K22,M22)*2,0)/2),"- -")</f>
        <v>- -</v>
      </c>
      <c r="Z22" s="25"/>
      <c r="AA22" s="25"/>
      <c r="AB22" s="32"/>
      <c r="AC22" s="37" t="str">
        <f>Y22</f>
        <v>- -</v>
      </c>
      <c r="AD22" s="13"/>
      <c r="AE22" s="65" t="s">
        <v>36</v>
      </c>
    </row>
    <row r="23" spans="1:31" ht="5.0999999999999996" customHeight="1" thickBot="1">
      <c r="B23" s="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5"/>
      <c r="R23" s="26"/>
      <c r="S23" s="25"/>
      <c r="T23" s="28"/>
      <c r="U23" s="28"/>
      <c r="V23" s="19"/>
      <c r="W23" s="20"/>
      <c r="X23" s="2"/>
      <c r="Y23" s="25"/>
      <c r="Z23" s="25"/>
      <c r="AA23" s="25"/>
      <c r="AB23" s="32"/>
      <c r="AC23" s="32"/>
      <c r="AD23" s="13"/>
      <c r="AE23" s="65"/>
    </row>
    <row r="24" spans="1:31" ht="15" customHeight="1" thickBot="1">
      <c r="A24" s="11" t="s">
        <v>29</v>
      </c>
      <c r="B24" s="2"/>
      <c r="C24" s="25"/>
      <c r="D24" s="25"/>
      <c r="E24" s="25"/>
      <c r="F24" s="25"/>
      <c r="G24" s="47"/>
      <c r="H24" s="25"/>
      <c r="I24" s="47"/>
      <c r="J24" s="25"/>
      <c r="K24" s="25"/>
      <c r="L24" s="25"/>
      <c r="M24" s="47"/>
      <c r="N24" s="25"/>
      <c r="O24" s="25"/>
      <c r="P24" s="26"/>
      <c r="Q24" s="25"/>
      <c r="R24" s="26"/>
      <c r="S24" s="25"/>
      <c r="T24" s="28"/>
      <c r="U24" s="28"/>
      <c r="V24" s="19"/>
      <c r="W24" s="20"/>
      <c r="X24" s="2"/>
      <c r="Y24" s="38" t="str">
        <f>IF(COUNT(G24,I24)=2,(ROUND(AVERAGE(G24,I24)*2,0)/2),"- -")</f>
        <v>- -</v>
      </c>
      <c r="Z24" s="25"/>
      <c r="AA24" s="38" t="str">
        <f>IF(COUNT(M24)=1,M24,"- -")</f>
        <v>- -</v>
      </c>
      <c r="AB24" s="32"/>
      <c r="AC24" s="38" t="str">
        <f>IF(COUNT(Y24,AA24)=2,ROUND(AVERAGE(Y24,AA24)*2,0)/2,"- -")</f>
        <v>- -</v>
      </c>
      <c r="AD24" s="13"/>
      <c r="AE24" s="65" t="s">
        <v>36</v>
      </c>
    </row>
    <row r="25" spans="1:31" ht="5.0999999999999996" customHeight="1">
      <c r="B25" s="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5"/>
      <c r="R25" s="26"/>
      <c r="S25" s="25"/>
      <c r="T25" s="28"/>
      <c r="U25" s="28"/>
      <c r="V25" s="19"/>
      <c r="W25" s="20"/>
      <c r="X25" s="2"/>
      <c r="Y25" s="25"/>
      <c r="Z25" s="25"/>
      <c r="AA25" s="25"/>
      <c r="AB25" s="32"/>
      <c r="AC25" s="32"/>
      <c r="AD25" s="13"/>
      <c r="AE25" s="65"/>
    </row>
    <row r="26" spans="1:31" ht="15" customHeight="1">
      <c r="B26" s="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5"/>
      <c r="R26" s="26"/>
      <c r="S26" s="25"/>
      <c r="T26" s="28"/>
      <c r="U26" s="28"/>
      <c r="V26" s="19"/>
      <c r="W26" s="20"/>
      <c r="X26" s="2"/>
      <c r="Y26" s="2"/>
      <c r="Z26" s="2"/>
      <c r="AA26" s="2"/>
      <c r="AB26" s="18"/>
      <c r="AC26" s="18"/>
      <c r="AD26" s="13"/>
      <c r="AE26" s="65"/>
    </row>
    <row r="27" spans="1:31" ht="15" customHeight="1">
      <c r="A27" s="1" t="s">
        <v>7</v>
      </c>
      <c r="B27" s="2"/>
      <c r="C27" s="48"/>
      <c r="D27" s="25"/>
      <c r="E27" s="48"/>
      <c r="F27" s="25"/>
      <c r="G27" s="48"/>
      <c r="H27" s="25"/>
      <c r="I27" s="48"/>
      <c r="J27" s="25"/>
      <c r="K27" s="25"/>
      <c r="L27" s="25"/>
      <c r="M27" s="25"/>
      <c r="N27" s="25"/>
      <c r="O27" s="48"/>
      <c r="P27" s="26"/>
      <c r="Q27" s="25" t="str">
        <f>IF(COUNT(C27,E27,G27,I27)=4,(ROUND(AVERAGE(C27,E27,G27,I27)*2,0)/2),"- -")</f>
        <v>- -</v>
      </c>
      <c r="R27" s="26"/>
      <c r="S27" s="25" t="str">
        <f>IF(COUNT(O27)=1,O27,"- -")</f>
        <v>- -</v>
      </c>
      <c r="T27" s="28"/>
      <c r="U27" s="25" t="str">
        <f>IF(COUNT(Q27,S27)=2,ROUND(AVERAGE(Q27,S27),1),"- -")</f>
        <v>- -</v>
      </c>
      <c r="V27" s="19"/>
      <c r="W27" s="20" t="s">
        <v>30</v>
      </c>
      <c r="X27" s="2"/>
      <c r="Y27" s="2"/>
      <c r="Z27" s="2"/>
      <c r="AA27" s="2"/>
      <c r="AB27" s="18"/>
      <c r="AC27" s="18"/>
      <c r="AD27" s="13"/>
      <c r="AE27" s="65"/>
    </row>
    <row r="28" spans="1:31" ht="5.0999999999999996" customHeight="1">
      <c r="B28" s="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5"/>
      <c r="R28" s="26"/>
      <c r="S28" s="25"/>
      <c r="T28" s="28"/>
      <c r="U28" s="28"/>
      <c r="V28" s="19"/>
      <c r="W28" s="20"/>
      <c r="X28" s="2"/>
      <c r="Y28" s="2"/>
      <c r="Z28" s="2"/>
      <c r="AA28" s="2"/>
      <c r="AB28" s="18"/>
      <c r="AC28" s="18"/>
      <c r="AD28" s="13"/>
      <c r="AE28" s="65"/>
    </row>
    <row r="29" spans="1:31" ht="15" customHeight="1">
      <c r="A29" s="1" t="s">
        <v>13</v>
      </c>
      <c r="B29" s="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5"/>
      <c r="R29" s="26"/>
      <c r="S29" s="25"/>
      <c r="T29" s="28"/>
      <c r="U29" s="25" t="str">
        <f>IF(COUNT(O16,O18)=2,ROUND(AVERAGE(O16,O18),1),"- -")</f>
        <v>- -</v>
      </c>
      <c r="V29" s="19"/>
      <c r="W29" s="20" t="s">
        <v>31</v>
      </c>
      <c r="X29" s="2"/>
      <c r="Y29" s="2"/>
      <c r="Z29" s="2"/>
      <c r="AA29" s="2"/>
      <c r="AB29" s="18"/>
      <c r="AC29" s="18"/>
      <c r="AD29" s="13"/>
      <c r="AE29" s="65"/>
    </row>
    <row r="30" spans="1:31" ht="5.0999999999999996" customHeight="1">
      <c r="B30" s="2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5"/>
      <c r="R30" s="26"/>
      <c r="S30" s="25"/>
      <c r="T30" s="28"/>
      <c r="U30" s="28"/>
      <c r="V30" s="19"/>
      <c r="W30" s="20"/>
      <c r="X30" s="2"/>
      <c r="Y30" s="2"/>
      <c r="Z30" s="2"/>
      <c r="AA30" s="2"/>
      <c r="AB30" s="18"/>
      <c r="AC30" s="18"/>
      <c r="AD30" s="13"/>
      <c r="AE30" s="65"/>
    </row>
    <row r="31" spans="1:31" ht="15" customHeight="1">
      <c r="A31" s="1" t="s">
        <v>14</v>
      </c>
      <c r="B31" s="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5"/>
      <c r="R31" s="26"/>
      <c r="S31" s="25"/>
      <c r="T31" s="28"/>
      <c r="U31" s="25" t="str">
        <f>IF(COUNT(Y16,Y18)=2,ROUND(AVERAGE(Y16,Y18),1),"- -")</f>
        <v>- -</v>
      </c>
      <c r="V31" s="19"/>
      <c r="W31" s="20" t="s">
        <v>30</v>
      </c>
      <c r="X31" s="2"/>
      <c r="Y31" s="2"/>
      <c r="Z31" s="2"/>
      <c r="AA31" s="2"/>
      <c r="AB31" s="18"/>
      <c r="AC31" s="18"/>
      <c r="AD31" s="13"/>
      <c r="AE31" s="65"/>
    </row>
    <row r="32" spans="1:31" ht="5.0999999999999996" customHeight="1">
      <c r="B32" s="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5"/>
      <c r="R32" s="26"/>
      <c r="S32" s="25"/>
      <c r="T32" s="28"/>
      <c r="U32" s="28"/>
      <c r="V32" s="19"/>
      <c r="W32" s="20"/>
      <c r="X32" s="2"/>
      <c r="Y32" s="2"/>
      <c r="Z32" s="2"/>
      <c r="AA32" s="2"/>
      <c r="AB32" s="18"/>
      <c r="AC32" s="18"/>
      <c r="AD32" s="13"/>
      <c r="AE32" s="65"/>
    </row>
    <row r="33" spans="1:31" ht="15" customHeight="1">
      <c r="A33" s="1" t="s">
        <v>12</v>
      </c>
      <c r="B33" s="2"/>
      <c r="C33" s="25"/>
      <c r="D33" s="25"/>
      <c r="E33" s="25"/>
      <c r="F33" s="25"/>
      <c r="G33" s="25"/>
      <c r="H33" s="25"/>
      <c r="I33" s="48"/>
      <c r="J33" s="25"/>
      <c r="K33" s="25"/>
      <c r="L33" s="25"/>
      <c r="M33" s="31" t="str">
        <f>IF(COUNT(M24)=1,M24,"- -")</f>
        <v>- -</v>
      </c>
      <c r="N33" s="25"/>
      <c r="O33" s="25"/>
      <c r="P33" s="26"/>
      <c r="Q33" s="25"/>
      <c r="R33" s="26"/>
      <c r="S33" s="25"/>
      <c r="T33" s="28"/>
      <c r="U33" s="25" t="str">
        <f>IF(COUNT(I33,M33)=2,ROUND(AVERAGE(I33,M33),1),"- -")</f>
        <v>- -</v>
      </c>
      <c r="V33" s="19"/>
      <c r="W33" s="20" t="s">
        <v>30</v>
      </c>
      <c r="X33" s="2"/>
      <c r="Y33" s="2"/>
      <c r="Z33" s="2"/>
      <c r="AA33" s="2"/>
      <c r="AB33" s="18"/>
      <c r="AC33" s="18"/>
      <c r="AD33" s="13"/>
      <c r="AE33" s="61"/>
    </row>
    <row r="34" spans="1:31" ht="5.0999999999999996" customHeight="1">
      <c r="P34" s="12"/>
      <c r="Q34" s="12"/>
      <c r="R34" s="12"/>
      <c r="S34" s="12"/>
      <c r="T34" s="12"/>
      <c r="U34" s="12"/>
      <c r="V34" s="12"/>
      <c r="W34" s="12"/>
      <c r="X34" s="13"/>
      <c r="Y34" s="13"/>
      <c r="Z34" s="13"/>
      <c r="AA34" s="13"/>
      <c r="AB34" s="13"/>
      <c r="AC34" s="13"/>
      <c r="AD34" s="13"/>
      <c r="AE34" s="61"/>
    </row>
    <row r="35" spans="1:31">
      <c r="P35" s="12"/>
      <c r="Q35" s="12"/>
      <c r="R35" s="23"/>
      <c r="S35" s="24" t="s">
        <v>34</v>
      </c>
      <c r="T35" s="12"/>
      <c r="U35" s="28" t="str">
        <f>IF(COUNT(U8,U10,U12,U27,U29,U29,U31,U33)=8,ROUND((AVERAGE(U8,U10,U12,U27,U29,U29,U31,U33)),1),"- -")</f>
        <v>- -</v>
      </c>
      <c r="V35" s="12"/>
      <c r="W35" s="12"/>
      <c r="X35" s="13"/>
      <c r="Y35" s="13"/>
      <c r="Z35" s="13"/>
      <c r="AA35" s="22" t="s">
        <v>34</v>
      </c>
      <c r="AB35" s="13"/>
      <c r="AC35" s="32" t="str">
        <f>IF(COUNT(AC8,AC10,AC12,AC14,AC16,AC18,AC20,AC22,AC24)=9,ROUND((AVERAGE(AC8,AC10,AC12,AC14,AC16,AC18,AC20,AC22,AC24)),1),"- -")</f>
        <v>- -</v>
      </c>
      <c r="AD35" s="13"/>
      <c r="AE35" s="61"/>
    </row>
    <row r="36" spans="1:31" ht="5.0999999999999996" customHeight="1">
      <c r="P36" s="12"/>
      <c r="Q36" s="12"/>
      <c r="R36" s="23"/>
      <c r="S36" s="24"/>
      <c r="T36" s="12"/>
      <c r="U36" s="12"/>
      <c r="V36" s="12"/>
      <c r="W36" s="12"/>
      <c r="X36" s="13"/>
      <c r="Y36" s="13"/>
      <c r="Z36" s="13"/>
      <c r="AA36" s="22"/>
      <c r="AB36" s="13"/>
      <c r="AC36" s="18"/>
      <c r="AD36" s="13"/>
      <c r="AE36" s="61"/>
    </row>
    <row r="37" spans="1:31" ht="13.5" customHeight="1">
      <c r="A37" s="57" t="s">
        <v>35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P37" s="12"/>
      <c r="Q37" s="12"/>
      <c r="R37" s="23"/>
      <c r="S37" s="24" t="s">
        <v>32</v>
      </c>
      <c r="T37" s="12"/>
      <c r="U37" s="19" t="str">
        <f>IF(COUNT(U8:U33)=7,COUNTIF(U8:U33,"&lt;4"),"- -")</f>
        <v>- -</v>
      </c>
      <c r="V37" s="12"/>
      <c r="W37" s="12"/>
      <c r="X37" s="13"/>
      <c r="Y37" s="13"/>
      <c r="Z37" s="13"/>
      <c r="AA37" s="22" t="s">
        <v>32</v>
      </c>
      <c r="AB37" s="13"/>
      <c r="AC37" s="18" t="str">
        <f>IF(COUNT(AC8:AC24)=9,COUNTIF(AC8:AC24,"&lt;4"),"- -")</f>
        <v>- -</v>
      </c>
      <c r="AD37" s="13"/>
      <c r="AE37" s="61"/>
    </row>
    <row r="38" spans="1:31" ht="5.0999999999999996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P38" s="12"/>
      <c r="Q38" s="12"/>
      <c r="R38" s="23"/>
      <c r="S38" s="24"/>
      <c r="T38" s="12"/>
      <c r="U38" s="19"/>
      <c r="V38" s="12"/>
      <c r="W38" s="12"/>
      <c r="X38" s="13"/>
      <c r="Y38" s="13"/>
      <c r="Z38" s="13"/>
      <c r="AA38" s="22"/>
      <c r="AB38" s="13"/>
      <c r="AC38" s="18"/>
      <c r="AD38" s="13"/>
      <c r="AE38" s="61"/>
    </row>
    <row r="39" spans="1:31" ht="13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P39" s="12"/>
      <c r="Q39" s="12"/>
      <c r="R39" s="23"/>
      <c r="S39" s="24" t="s">
        <v>33</v>
      </c>
      <c r="T39" s="12"/>
      <c r="U39" s="28" t="str">
        <f>IF(COUNT(U8:U33)=7,SUMIF(U8:U33,"&lt;4")*-1-IF(U29&lt;4,U29,0)+(U37+IF(U29&lt;4,1,0))*4,"- -")</f>
        <v>- -</v>
      </c>
      <c r="V39" s="12"/>
      <c r="W39" s="12"/>
      <c r="X39" s="13"/>
      <c r="Y39" s="13"/>
      <c r="Z39" s="13"/>
      <c r="AA39" s="22" t="s">
        <v>33</v>
      </c>
      <c r="AB39" s="13"/>
      <c r="AC39" s="32" t="str">
        <f>IF(COUNT(AC8:AC24)=9,SUMIF(AC8:AC24,"&lt;4")*-1+AC37*4,"- -")</f>
        <v>- -</v>
      </c>
      <c r="AD39" s="13"/>
      <c r="AE39" s="61"/>
    </row>
    <row r="40" spans="1:31" ht="5.0999999999999996" customHeight="1">
      <c r="P40" s="12"/>
      <c r="Q40" s="12"/>
      <c r="R40" s="12"/>
      <c r="S40" s="12"/>
      <c r="T40" s="12"/>
      <c r="U40" s="12"/>
      <c r="V40" s="12"/>
      <c r="W40" s="12"/>
      <c r="X40" s="13"/>
      <c r="Y40" s="13"/>
      <c r="Z40" s="13"/>
      <c r="AA40" s="13"/>
      <c r="AB40" s="13"/>
      <c r="AC40" s="13"/>
      <c r="AD40" s="13"/>
      <c r="AE40" s="61"/>
    </row>
    <row r="41" spans="1:31" ht="30" customHeight="1">
      <c r="A41" s="68" t="s">
        <v>37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P41" s="12"/>
      <c r="Q41" s="58" t="str">
        <f>IF(COUNT(U35:U39)&lt;3,"unvollständige Angaben",IF(AND(U35&gt;=4,U37&lt;=2,U39&lt;=2),"EFZ bestanden","EFZ nicht bestanden"))</f>
        <v>unvollständige Angaben</v>
      </c>
      <c r="R41" s="59"/>
      <c r="S41" s="59"/>
      <c r="T41" s="59"/>
      <c r="U41" s="59"/>
      <c r="V41" s="49"/>
      <c r="W41" s="12"/>
      <c r="X41" s="13"/>
      <c r="Y41" s="55" t="str">
        <f>IF(COUNT(AC35:AC39)&lt;3,"unvollständige Angaben",IF(AND(AC35&gt;=4,AC37&lt;=2,AC39&lt;=2),"BM bestanden","BM nicht bestanden"))</f>
        <v>unvollständige Angaben</v>
      </c>
      <c r="Z41" s="56"/>
      <c r="AA41" s="56"/>
      <c r="AB41" s="56"/>
      <c r="AC41" s="56"/>
      <c r="AD41" s="13"/>
      <c r="AE41" s="61"/>
    </row>
    <row r="42" spans="1:31" ht="5.0999999999999996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P42" s="12"/>
      <c r="Q42" s="12"/>
      <c r="R42" s="12"/>
      <c r="S42" s="12"/>
      <c r="T42" s="12"/>
      <c r="U42" s="12"/>
      <c r="V42" s="12"/>
      <c r="W42" s="12"/>
      <c r="X42" s="13"/>
      <c r="Y42" s="13"/>
      <c r="Z42" s="13"/>
      <c r="AA42" s="13"/>
      <c r="AB42" s="13"/>
      <c r="AC42" s="13"/>
      <c r="AD42" s="13"/>
      <c r="AE42" s="61"/>
    </row>
  </sheetData>
  <sheetProtection algorithmName="SHA-512" hashValue="EKynPZbH4fTgKXIbQVoArbXS6YJeaZhVxPWRj0uII2PsfupVH+4vr/HjmM45J5Xp5rHnnyiRULba88TYneCGBg==" saltValue="MqGdHt3fgZe0Q6YuFL7VAA==" spinCount="100000" sheet="1" objects="1" scenarios="1"/>
  <mergeCells count="10">
    <mergeCell ref="A2:O2"/>
    <mergeCell ref="Q2:W2"/>
    <mergeCell ref="Y2:AC2"/>
    <mergeCell ref="Y41:AC41"/>
    <mergeCell ref="A37:M39"/>
    <mergeCell ref="Q41:U41"/>
    <mergeCell ref="C5:M5"/>
    <mergeCell ref="Q5:S5"/>
    <mergeCell ref="Y5:AA5"/>
    <mergeCell ref="A41:M42"/>
  </mergeCells>
  <conditionalFormatting sqref="U35">
    <cfRule type="cellIs" dxfId="25" priority="28" operator="greaterThanOrEqual">
      <formula>4</formula>
    </cfRule>
    <cfRule type="cellIs" dxfId="24" priority="29" operator="lessThan">
      <formula>4</formula>
    </cfRule>
  </conditionalFormatting>
  <conditionalFormatting sqref="AC35">
    <cfRule type="cellIs" dxfId="23" priority="24" operator="lessThan">
      <formula>4</formula>
    </cfRule>
    <cfRule type="cellIs" dxfId="22" priority="25" operator="greaterThanOrEqual">
      <formula>4</formula>
    </cfRule>
  </conditionalFormatting>
  <conditionalFormatting sqref="U37 AC37 U39 AC39">
    <cfRule type="cellIs" dxfId="21" priority="22" operator="lessThanOrEqual">
      <formula>2</formula>
    </cfRule>
    <cfRule type="cellIs" dxfId="20" priority="23" operator="greaterThan">
      <formula>2</formula>
    </cfRule>
  </conditionalFormatting>
  <conditionalFormatting sqref="Y41:AC41">
    <cfRule type="containsText" dxfId="19" priority="7" operator="containsText" text="unvollständige Angaben">
      <formula>NOT(ISERROR(SEARCH("unvollständige Angaben",Y41)))</formula>
    </cfRule>
    <cfRule type="expression" dxfId="18" priority="10">
      <formula>$AC$39&gt;2</formula>
    </cfRule>
    <cfRule type="expression" dxfId="17" priority="11">
      <formula>$AC$37&gt;2</formula>
    </cfRule>
    <cfRule type="expression" dxfId="16" priority="12">
      <formula>$AC$35&lt;4</formula>
    </cfRule>
    <cfRule type="expression" dxfId="15" priority="13">
      <formula>$AC$39&lt;=2</formula>
    </cfRule>
    <cfRule type="expression" dxfId="14" priority="14">
      <formula>$AC$37&lt;=2</formula>
    </cfRule>
    <cfRule type="expression" dxfId="13" priority="15">
      <formula>$AC$35&gt;4</formula>
    </cfRule>
  </conditionalFormatting>
  <conditionalFormatting sqref="Q41 U41">
    <cfRule type="containsText" dxfId="12" priority="8" operator="containsText" text="unvollständige Angaben">
      <formula>NOT(ISERROR(SEARCH("unvollständige Angaben",Q41)))</formula>
    </cfRule>
    <cfRule type="expression" dxfId="11" priority="16">
      <formula>$U$39&gt;2</formula>
    </cfRule>
    <cfRule type="expression" dxfId="10" priority="17">
      <formula>$U$37&gt;2</formula>
    </cfRule>
    <cfRule type="expression" dxfId="9" priority="18">
      <formula>$U$35&lt;4</formula>
    </cfRule>
    <cfRule type="expression" dxfId="8" priority="19">
      <formula>$U$39&lt;=2</formula>
    </cfRule>
    <cfRule type="expression" dxfId="7" priority="20">
      <formula>$U$37&lt;=2</formula>
    </cfRule>
    <cfRule type="expression" dxfId="6" priority="21">
      <formula>$U$35&gt;4</formula>
    </cfRule>
  </conditionalFormatting>
  <pageMargins left="0.39370078740157483" right="0.39370078740157483" top="1.7322834645669292" bottom="0.78740157480314965" header="0.39370078740157483" footer="0.31496062992125984"/>
  <pageSetup paperSize="9" scale="78" orientation="landscape" r:id="rId1"/>
  <headerFooter>
    <oddHeader>&amp;L&amp;"Arial,Standard"&amp;10Kanton St.Gallen
Bildungsdepartement
&amp;"Arial,Fett"Berufs- und Weiterbildungszentrum&amp;"Arial,Standard"
Rapperswil-Jona
&amp;R&amp;G</oddHead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B4A258FD-5DC4-4B8E-A041-8297354E51F6}">
            <xm:f>NOT(ISERROR(SEARCH("-",U35)))</xm:f>
            <xm:f>"-"</xm:f>
            <x14:dxf>
              <font>
                <b val="0"/>
                <i val="0"/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U35</xm:sqref>
        </x14:conditionalFormatting>
        <x14:conditionalFormatting xmlns:xm="http://schemas.microsoft.com/office/excel/2006/main">
          <x14:cfRule type="containsText" priority="3" operator="containsText" id="{6909D06E-9F82-4810-B77F-4FEB21336846}">
            <xm:f>NOT(ISERROR(SEARCH("- -",AC35)))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AC35</xm:sqref>
        </x14:conditionalFormatting>
        <x14:conditionalFormatting xmlns:xm="http://schemas.microsoft.com/office/excel/2006/main">
          <x14:cfRule type="containsText" priority="5" operator="containsText" id="{CAC4E13B-D298-4D30-8B72-13D835530F37}">
            <xm:f>NOT(ISERROR(SEARCH("- -",U37)))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U37</xm:sqref>
        </x14:conditionalFormatting>
        <x14:conditionalFormatting xmlns:xm="http://schemas.microsoft.com/office/excel/2006/main">
          <x14:cfRule type="containsText" priority="4" operator="containsText" id="{843F1D55-3A5C-4D13-96DF-C6BA969BA7F9}">
            <xm:f>NOT(ISERROR(SEARCH("- -",U39)))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24994659260841701"/>
                </patternFill>
              </fill>
            </x14:dxf>
          </x14:cfRule>
          <xm:sqref>U39</xm:sqref>
        </x14:conditionalFormatting>
        <x14:conditionalFormatting xmlns:xm="http://schemas.microsoft.com/office/excel/2006/main">
          <x14:cfRule type="containsText" priority="2" operator="containsText" id="{BE567B2F-8DEA-4622-A477-DC04ABF815B9}">
            <xm:f>NOT(ISERROR(SEARCH("- -",AC37)))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AC37</xm:sqref>
        </x14:conditionalFormatting>
        <x14:conditionalFormatting xmlns:xm="http://schemas.microsoft.com/office/excel/2006/main">
          <x14:cfRule type="containsText" priority="1" operator="containsText" id="{5ACA4FFE-EED0-48FD-A2CC-CCF604135852}">
            <xm:f>NOT(ISERROR(SEARCH("- -",AC39)))</xm:f>
            <xm:f>"- -"</xm:f>
            <x14:dxf>
              <font>
                <b val="0"/>
                <i val="0"/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AC39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564280-a82e-48e1-ab90-194ee9135846">CL01BRA-21-20377</_dlc_DocId>
    <_dlc_DocIdUrl xmlns="8a564280-a82e-48e1-ab90-194ee9135846">
      <Url>http://v-portal.bwz.lokal/gb/_layouts/DocIdRedir.aspx?ID=CL01BRA-21-20377</Url>
      <Description>CL01BRA-21-20377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A47ADB95A7EE4A888F8D6475946581" ma:contentTypeVersion="6" ma:contentTypeDescription="Ein neues Dokument erstellen." ma:contentTypeScope="" ma:versionID="203c21280a1c9b2ffb71980bc52b6c85">
  <xsd:schema xmlns:xsd="http://www.w3.org/2001/XMLSchema" xmlns:xs="http://www.w3.org/2001/XMLSchema" xmlns:p="http://schemas.microsoft.com/office/2006/metadata/properties" xmlns:ns2="8a564280-a82e-48e1-ab90-194ee9135846" targetNamespace="http://schemas.microsoft.com/office/2006/metadata/properties" ma:root="true" ma:fieldsID="be9be73540f6ff027a789e0ae7e3172c" ns2:_="">
    <xsd:import namespace="8a564280-a82e-48e1-ab90-194ee91358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64280-a82e-48e1-ab90-194ee91358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C52636-6F72-4DAB-BECD-9A17603F6D0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FAB389B-407E-4E14-86E5-D43A8A324757}">
  <ds:schemaRefs>
    <ds:schemaRef ds:uri="http://purl.org/dc/terms/"/>
    <ds:schemaRef ds:uri="http://schemas.microsoft.com/office/2006/documentManagement/types"/>
    <ds:schemaRef ds:uri="8a564280-a82e-48e1-ab90-194ee913584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CC30CC-A33E-42EA-B9C5-5C71E4610A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72F730-D609-4C34-ABAE-9F476B5BD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564280-a82e-48e1-ab90-194ee9135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 Kaufleute mit BM</vt:lpstr>
    </vt:vector>
  </TitlesOfParts>
  <Company>BWZ Rapperswil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2012_Notenrechner_Kaufleute_mit_BM</dc:title>
  <dc:creator>Heimo Fannenboeck</dc:creator>
  <cp:keywords>Noten, KM;BiVo 2011;RLP 2009</cp:keywords>
  <cp:lastModifiedBy>Martina Okogho BZRA</cp:lastModifiedBy>
  <cp:lastPrinted>2019-04-16T13:31:15Z</cp:lastPrinted>
  <dcterms:created xsi:type="dcterms:W3CDTF">2011-08-11T09:57:09Z</dcterms:created>
  <dcterms:modified xsi:type="dcterms:W3CDTF">2019-04-16T13:33:27Z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65c70dc1-c030-40e2-af1b-e12ca617795f</vt:lpwstr>
  </property>
  <property fmtid="{D5CDD505-2E9C-101B-9397-08002B2CF9AE}" pid="3" name="ContentTypeId">
    <vt:lpwstr>0x0101007DA47ADB95A7EE4A888F8D6475946581</vt:lpwstr>
  </property>
</Properties>
</file>