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/>
  <mc:AlternateContent xmlns:mc="http://schemas.openxmlformats.org/markup-compatibility/2006">
    <mc:Choice Requires="x15">
      <x15ac:absPath xmlns:x15ac="http://schemas.microsoft.com/office/spreadsheetml/2010/11/ac" url="\\d-filesrv1.bwz.lokal\v-homedir$\claudia.sulger\Desktop\"/>
    </mc:Choice>
  </mc:AlternateContent>
  <xr:revisionPtr revIDLastSave="0" documentId="13_ncr:1_{33D3E419-BFCC-4A91-AA06-905D474E231C}" xr6:coauthVersionLast="46" xr6:coauthVersionMax="46" xr10:uidLastSave="{00000000-0000-0000-0000-000000000000}"/>
  <bookViews>
    <workbookView xWindow="6060" yWindow="375" windowWidth="21600" windowHeight="11385" xr2:uid="{00000000-000D-0000-FFFF-FFFF00000000}"/>
  </bookViews>
  <sheets>
    <sheet name="Notenblatt DH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I30" i="1" l="1"/>
  <c r="K30" i="1" s="1"/>
  <c r="I27" i="1"/>
  <c r="K27" i="1" s="1"/>
  <c r="I23" i="1"/>
  <c r="K23" i="1" s="1"/>
  <c r="I32" i="1"/>
  <c r="I12" i="1"/>
  <c r="K13" i="1" s="1"/>
  <c r="K17" i="1" s="1"/>
  <c r="K32" i="1" l="1"/>
  <c r="K34" i="1" s="1"/>
  <c r="K35" i="1" l="1"/>
  <c r="K33" i="1"/>
  <c r="J38" i="1" s="1"/>
  <c r="J37" i="1" l="1"/>
  <c r="I37" i="1"/>
  <c r="I38" i="1"/>
  <c r="J40" i="1" l="1"/>
</calcChain>
</file>

<file path=xl/sharedStrings.xml><?xml version="1.0" encoding="utf-8"?>
<sst xmlns="http://schemas.openxmlformats.org/spreadsheetml/2006/main" count="47" uniqueCount="45">
  <si>
    <t>QV-Rechner Detailhandelsfachleute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</si>
  <si>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</si>
  <si>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</si>
  <si>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</si>
  <si>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</si>
  <si>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Noten-ausweis</t>
  </si>
  <si>
    <t>Basis: BiVO DHF 8.12.2004/Stand 1.1.2018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</si>
  <si>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</si>
  <si>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</si>
  <si>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</si>
  <si>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</si>
  <si>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</si>
  <si>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</si>
  <si>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 xml:space="preserve"> Erfahrungsnoten</t>
  </si>
  <si>
    <t xml:space="preserve"> Prüfungsnoten</t>
  </si>
  <si>
    <t xml:space="preserve"> Fachnote</t>
  </si>
  <si>
    <t xml:space="preserve"> Betrieblicher Teil</t>
  </si>
  <si>
    <t xml:space="preserve"> 1 Praktische Arbeiten (dreifach)</t>
  </si>
  <si>
    <t xml:space="preserve"> 2 Detailhandelskenntnisse (einfach)</t>
  </si>
  <si>
    <t xml:space="preserve"> Schulischer Teil</t>
  </si>
  <si>
    <t xml:space="preserve"> 1.1 Praktische Prüfung (50%)</t>
  </si>
  <si>
    <t xml:space="preserve"> 1.2 Beurteilung durch Lehrbetrieb (20%)</t>
  </si>
  <si>
    <t xml:space="preserve"> 1.4 Beurteilung überbetriebliche Kurse (20%)</t>
  </si>
  <si>
    <t xml:space="preserve"> 1.3 Beurteilung durch ABK (10%)</t>
  </si>
  <si>
    <t xml:space="preserve"> 2.1 Prüfung schriftlich</t>
  </si>
  <si>
    <t xml:space="preserve"> 2.2 Erfahrungsnote (3.-6. Semester)</t>
  </si>
  <si>
    <t xml:space="preserve"> 3 Lokale Landessprache (einfach)</t>
  </si>
  <si>
    <t xml:space="preserve"> 3.1 Prüfung schriftlich</t>
  </si>
  <si>
    <t xml:space="preserve"> 3.2 Prüfung mündlich</t>
  </si>
  <si>
    <t xml:space="preserve"> 3.3 Erfahrungsnote (3.-6. Semester)</t>
  </si>
  <si>
    <t xml:space="preserve"> 4 Fremdsprache (einfach)</t>
  </si>
  <si>
    <t xml:space="preserve"> 4.1 Prüfung schriftlich</t>
  </si>
  <si>
    <t xml:space="preserve"> 4.2 Prüfung mündlich</t>
  </si>
  <si>
    <t xml:space="preserve"> 4.3 Erfahrungsnote (3.-6. Semester)</t>
  </si>
  <si>
    <t xml:space="preserve"> 5 Wirtschaft (einfach)</t>
  </si>
  <si>
    <t xml:space="preserve"> 5.1 Prüfung schriftlich</t>
  </si>
  <si>
    <t xml:space="preserve"> 5.2 Erfahrungsnote (3.-6. Semester)</t>
  </si>
  <si>
    <t xml:space="preserve"> 6 Gesellschaft (einfach)</t>
  </si>
  <si>
    <t xml:space="preserve"> 6.1 Erfahrungsnote (3.-6. Semester)</t>
  </si>
  <si>
    <t xml:space="preserve"> Gewichteter Mittelwert: Schulischer Teil</t>
  </si>
  <si>
    <t xml:space="preserve"> Notensumme gewichtet</t>
  </si>
  <si>
    <t xml:space="preserve"> Gesamtnote</t>
  </si>
  <si>
    <t xml:space="preserve"> Gewichteter Mittelwert: Betrieblicher Teil (Praktische Arbeiten zählt dreifach)</t>
  </si>
  <si>
    <t xml:space="preserve">Qualifikationsverfahren: </t>
  </si>
  <si>
    <t>QV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</si>
</sst>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LT 45 Light"/>
    </font>
    <font>
      <sz val="10"/>
      <name val="Arial Black"/>
      <family val="2"/>
    </font>
    <font>
      <b/>
      <sz val="10"/>
      <name val="Arial Black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sz val="11"/>
      <name val="Arial"/>
      <family val="2"/>
    </font>
    <font>
      <b/>
      <sz val="10"/>
      <name val="Frutiger LT 45 Light"/>
    </font>
    <font>
      <sz val="11"/>
      <name val="Arial Black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164" fontId="1" fillId="3" borderId="4" xfId="0" applyNumberFormat="1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 wrapText="1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3" borderId="18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2" fillId="4" borderId="10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16" xfId="0" applyNumberFormat="1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3" borderId="22" xfId="0" applyFont="1" applyFill="1" applyBorder="1" applyAlignment="1" applyProtection="1">
      <alignment vertical="center"/>
    </xf>
    <xf numFmtId="164" fontId="2" fillId="3" borderId="4" xfId="0" applyNumberFormat="1" applyFont="1" applyFill="1" applyBorder="1" applyAlignment="1" applyProtection="1">
      <alignment vertical="center"/>
    </xf>
    <xf numFmtId="164" fontId="2" fillId="3" borderId="16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2" fillId="3" borderId="9" xfId="0" applyNumberFormat="1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9" fillId="0" borderId="0" xfId="0" applyFont="1" applyAlignment="1">
      <alignment vertical="center"/>
    </xf>
    <xf numFmtId="0" fontId="6" fillId="0" borderId="14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 textRotation="90"/>
    </xf>
    <xf numFmtId="164" fontId="2" fillId="2" borderId="25" xfId="0" applyNumberFormat="1" applyFont="1" applyFill="1" applyBorder="1" applyAlignment="1" applyProtection="1">
      <alignment horizontal="right" vertical="center" textRotation="90"/>
    </xf>
    <xf numFmtId="164" fontId="2" fillId="2" borderId="20" xfId="0" applyNumberFormat="1" applyFont="1" applyFill="1" applyBorder="1" applyAlignment="1" applyProtection="1">
      <alignment horizontal="right" vertical="center" textRotation="90"/>
    </xf>
    <xf numFmtId="0" fontId="2" fillId="2" borderId="20" xfId="0" applyFont="1" applyFill="1" applyBorder="1" applyAlignment="1" applyProtection="1">
      <alignment horizontal="right" vertical="center" textRotation="90"/>
    </xf>
    <xf numFmtId="0" fontId="1" fillId="0" borderId="0" xfId="0" applyFont="1" applyBorder="1" applyAlignment="1">
      <alignment horizontal="left" vertical="center" wrapText="1"/>
    </xf>
    <xf numFmtId="0" fontId="11" fillId="7" borderId="28" xfId="0" applyFont="1" applyFill="1" applyBorder="1" applyAlignment="1">
      <alignment vertical="center"/>
    </xf>
    <xf numFmtId="0" fontId="5" fillId="7" borderId="28" xfId="0" applyFont="1" applyFill="1" applyBorder="1" applyAlignment="1" applyProtection="1">
      <alignment vertical="center"/>
    </xf>
    <xf numFmtId="164" fontId="5" fillId="7" borderId="28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textRotation="90"/>
    </xf>
    <xf numFmtId="0" fontId="1" fillId="0" borderId="8" xfId="0" applyFont="1" applyBorder="1" applyAlignment="1" applyProtection="1">
      <alignment textRotation="90"/>
    </xf>
    <xf numFmtId="164" fontId="6" fillId="7" borderId="5" xfId="0" applyNumberFormat="1" applyFont="1" applyFill="1" applyBorder="1" applyAlignment="1" applyProtection="1">
      <alignment horizontal="left" vertical="center" wrapText="1"/>
    </xf>
    <xf numFmtId="0" fontId="6" fillId="7" borderId="19" xfId="0" applyFont="1" applyFill="1" applyBorder="1" applyAlignment="1" applyProtection="1">
      <alignment vertical="center"/>
    </xf>
    <xf numFmtId="0" fontId="1" fillId="7" borderId="1" xfId="0" applyFont="1" applyFill="1" applyBorder="1" applyAlignment="1" applyProtection="1">
      <alignment vertical="center"/>
    </xf>
    <xf numFmtId="164" fontId="2" fillId="7" borderId="1" xfId="0" applyNumberFormat="1" applyFont="1" applyFill="1" applyBorder="1" applyAlignment="1" applyProtection="1">
      <alignment vertical="center"/>
    </xf>
    <xf numFmtId="164" fontId="2" fillId="7" borderId="10" xfId="0" applyNumberFormat="1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vertical="center" wrapText="1"/>
    </xf>
    <xf numFmtId="164" fontId="3" fillId="7" borderId="9" xfId="0" applyNumberFormat="1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left" vertical="center"/>
    </xf>
    <xf numFmtId="0" fontId="1" fillId="6" borderId="20" xfId="0" applyFont="1" applyFill="1" applyBorder="1" applyAlignment="1" applyProtection="1">
      <alignment horizontal="left" vertical="center" textRotation="90"/>
    </xf>
    <xf numFmtId="0" fontId="2" fillId="6" borderId="20" xfId="0" applyFont="1" applyFill="1" applyBorder="1" applyAlignment="1" applyProtection="1">
      <alignment horizontal="right" vertical="center" textRotation="90"/>
    </xf>
    <xf numFmtId="164" fontId="2" fillId="6" borderId="20" xfId="0" applyNumberFormat="1" applyFont="1" applyFill="1" applyBorder="1" applyAlignment="1" applyProtection="1">
      <alignment horizontal="right" vertical="center" textRotation="90"/>
    </xf>
    <xf numFmtId="164" fontId="2" fillId="6" borderId="25" xfId="0" applyNumberFormat="1" applyFont="1" applyFill="1" applyBorder="1" applyAlignment="1" applyProtection="1">
      <alignment horizontal="right" vertical="center" textRotation="90"/>
    </xf>
    <xf numFmtId="0" fontId="6" fillId="6" borderId="19" xfId="0" applyFont="1" applyFill="1" applyBorder="1" applyAlignment="1" applyProtection="1">
      <alignment vertical="center"/>
    </xf>
    <xf numFmtId="0" fontId="1" fillId="6" borderId="20" xfId="0" applyFont="1" applyFill="1" applyBorder="1" applyAlignment="1" applyProtection="1">
      <alignment vertical="center"/>
    </xf>
    <xf numFmtId="164" fontId="2" fillId="6" borderId="20" xfId="0" applyNumberFormat="1" applyFont="1" applyFill="1" applyBorder="1" applyAlignment="1" applyProtection="1">
      <alignment vertical="center"/>
    </xf>
    <xf numFmtId="164" fontId="2" fillId="6" borderId="10" xfId="0" applyNumberFormat="1" applyFont="1" applyFill="1" applyBorder="1" applyAlignment="1" applyProtection="1">
      <alignment horizontal="center" vertical="center"/>
    </xf>
    <xf numFmtId="0" fontId="6" fillId="6" borderId="29" xfId="0" applyFont="1" applyFill="1" applyBorder="1" applyAlignment="1" applyProtection="1">
      <alignment horizontal="left" vertical="center"/>
    </xf>
    <xf numFmtId="0" fontId="10" fillId="6" borderId="29" xfId="0" applyFont="1" applyFill="1" applyBorder="1" applyAlignment="1" applyProtection="1">
      <alignment horizontal="left" vertical="center"/>
    </xf>
    <xf numFmtId="164" fontId="6" fillId="6" borderId="29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left" vertical="center"/>
    </xf>
    <xf numFmtId="164" fontId="6" fillId="7" borderId="11" xfId="0" applyNumberFormat="1" applyFont="1" applyFill="1" applyBorder="1" applyAlignment="1" applyProtection="1">
      <alignment horizontal="center" textRotation="90"/>
    </xf>
    <xf numFmtId="0" fontId="12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left" vertical="center" wrapText="1"/>
    </xf>
    <xf numFmtId="0" fontId="6" fillId="7" borderId="28" xfId="0" applyFont="1" applyFill="1" applyBorder="1" applyAlignment="1" applyProtection="1">
      <alignment horizontal="left" vertical="center"/>
    </xf>
    <xf numFmtId="0" fontId="10" fillId="7" borderId="28" xfId="0" applyFont="1" applyFill="1" applyBorder="1" applyAlignment="1" applyProtection="1">
      <alignment horizontal="left" vertical="center"/>
    </xf>
    <xf numFmtId="164" fontId="6" fillId="7" borderId="28" xfId="0" applyNumberFormat="1" applyFont="1" applyFill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 vertical="top"/>
    </xf>
    <xf numFmtId="0" fontId="6" fillId="0" borderId="13" xfId="0" applyFont="1" applyBorder="1" applyAlignment="1" applyProtection="1">
      <alignment horizontal="center" textRotation="90"/>
    </xf>
    <xf numFmtId="0" fontId="6" fillId="0" borderId="9" xfId="0" applyFont="1" applyBorder="1" applyAlignment="1" applyProtection="1">
      <alignment horizontal="center" textRotation="90"/>
    </xf>
    <xf numFmtId="164" fontId="6" fillId="0" borderId="13" xfId="0" applyNumberFormat="1" applyFont="1" applyBorder="1" applyAlignment="1" applyProtection="1">
      <alignment horizontal="center" textRotation="90"/>
    </xf>
    <xf numFmtId="164" fontId="6" fillId="0" borderId="9" xfId="0" applyNumberFormat="1" applyFont="1" applyBorder="1" applyAlignment="1" applyProtection="1">
      <alignment horizontal="center" textRotation="90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zoomScale="96" zoomScaleNormal="96" workbookViewId="0"/>
  </sheetViews>
  <sheetFormatPr baseColWidth="10" defaultColWidth="11.42578125" defaultRowHeight="15"/>
  <cols>
    <col min="1" max="1" width="2" customWidth="1"/>
    <col min="2" max="2" width="48.5703125" customWidth="1"/>
    <col min="3" max="10" width="8.28515625" customWidth="1"/>
    <col min="11" max="11" width="9.42578125" customWidth="1"/>
    <col min="12" max="17" width="2.140625" customWidth="1"/>
  </cols>
  <sheetData>
    <row r="1" spans="1:21" s="38" customFormat="1" ht="24.75">
      <c r="A1" s="54"/>
      <c r="B1" s="39" t="s">
        <v>0</v>
      </c>
      <c r="C1" s="40"/>
      <c r="D1" s="40"/>
      <c r="E1" s="40"/>
      <c r="F1" s="40"/>
      <c r="G1" s="39"/>
      <c r="H1" s="41"/>
      <c r="I1" s="88" t="s">
        <v>44</v>
      </c>
      <c r="J1" s="88"/>
      <c r="K1" s="88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>
      <c r="B2" s="42" t="s">
        <v>1</v>
      </c>
      <c r="C2" s="1"/>
      <c r="D2" s="1"/>
      <c r="E2" s="1"/>
      <c r="F2" s="1"/>
      <c r="G2" s="1"/>
      <c r="H2" s="1"/>
      <c r="I2" s="2"/>
      <c r="J2" s="1"/>
      <c r="K2" s="2"/>
    </row>
    <row r="3" spans="1:21">
      <c r="B3" s="42"/>
      <c r="C3" s="1"/>
      <c r="D3" s="1"/>
      <c r="E3" s="1"/>
      <c r="F3" s="1"/>
      <c r="G3" s="1"/>
      <c r="H3" s="1"/>
      <c r="I3" s="2"/>
      <c r="J3" s="1"/>
      <c r="K3" s="2"/>
    </row>
    <row r="4" spans="1:21" ht="18.75">
      <c r="B4" s="55" t="s">
        <v>2</v>
      </c>
      <c r="C4" s="56"/>
      <c r="D4" s="56"/>
      <c r="E4" s="56"/>
      <c r="F4" s="56"/>
      <c r="G4" s="56"/>
      <c r="H4" s="56"/>
      <c r="I4" s="57"/>
      <c r="J4" s="56"/>
      <c r="K4" s="57"/>
    </row>
    <row r="5" spans="1:21" ht="15.75" thickBot="1">
      <c r="B5" s="1"/>
      <c r="C5" s="1"/>
      <c r="D5" s="1"/>
      <c r="E5" s="1"/>
      <c r="F5" s="1"/>
      <c r="G5" s="3"/>
      <c r="H5" s="3"/>
      <c r="I5" s="3"/>
      <c r="J5" s="1"/>
      <c r="K5" s="2"/>
    </row>
    <row r="6" spans="1:21" ht="30" customHeight="1">
      <c r="B6" s="37" t="s">
        <v>3</v>
      </c>
      <c r="C6" s="86" t="s">
        <v>4</v>
      </c>
      <c r="D6" s="87"/>
      <c r="E6" s="87"/>
      <c r="F6" s="87"/>
      <c r="G6" s="4"/>
      <c r="H6" s="4"/>
      <c r="I6" s="89" t="s">
        <v>13</v>
      </c>
      <c r="J6" s="91" t="s">
        <v>14</v>
      </c>
      <c r="K6" s="60" t="s">
        <v>5</v>
      </c>
    </row>
    <row r="7" spans="1:21" ht="97.5" customHeight="1" thickBot="1">
      <c r="B7" s="5"/>
      <c r="C7" s="58" t="s">
        <v>7</v>
      </c>
      <c r="D7" s="58" t="s">
        <v>8</v>
      </c>
      <c r="E7" s="58" t="s">
        <v>9</v>
      </c>
      <c r="F7" s="58" t="s">
        <v>10</v>
      </c>
      <c r="G7" s="58" t="s">
        <v>11</v>
      </c>
      <c r="H7" s="59" t="s">
        <v>12</v>
      </c>
      <c r="I7" s="90"/>
      <c r="J7" s="92"/>
      <c r="K7" s="80" t="s">
        <v>15</v>
      </c>
    </row>
    <row r="8" spans="1:21" ht="15.75" thickBot="1">
      <c r="B8" s="49" t="s">
        <v>16</v>
      </c>
      <c r="C8" s="50"/>
      <c r="D8" s="50"/>
      <c r="E8" s="50"/>
      <c r="F8" s="50"/>
      <c r="G8" s="50"/>
      <c r="H8" s="50"/>
      <c r="I8" s="53"/>
      <c r="J8" s="52"/>
      <c r="K8" s="51"/>
    </row>
    <row r="9" spans="1:21" ht="15.75" thickBot="1">
      <c r="B9" s="82" t="s">
        <v>17</v>
      </c>
      <c r="C9" s="6"/>
      <c r="D9" s="7"/>
      <c r="E9" s="7"/>
      <c r="F9" s="7"/>
      <c r="G9" s="7"/>
      <c r="H9" s="7"/>
      <c r="I9" s="8"/>
      <c r="J9" s="9"/>
      <c r="K9" s="10"/>
    </row>
    <row r="10" spans="1:21" ht="15.75" thickBot="1">
      <c r="B10" s="11" t="s">
        <v>20</v>
      </c>
      <c r="C10" s="6"/>
      <c r="D10" s="7"/>
      <c r="E10" s="7"/>
      <c r="F10" s="7"/>
      <c r="G10" s="7"/>
      <c r="H10" s="7"/>
      <c r="I10" s="8"/>
      <c r="J10" s="47"/>
      <c r="K10" s="10"/>
    </row>
    <row r="11" spans="1:21" ht="15.75" thickBot="1">
      <c r="B11" s="11" t="s">
        <v>21</v>
      </c>
      <c r="C11" s="6"/>
      <c r="D11" s="7"/>
      <c r="E11" s="7"/>
      <c r="F11" s="7"/>
      <c r="G11" s="7"/>
      <c r="H11" s="7"/>
      <c r="I11" s="8"/>
      <c r="J11" s="46"/>
      <c r="K11" s="10"/>
    </row>
    <row r="12" spans="1:21" ht="15.75" thickBot="1">
      <c r="B12" s="11" t="s">
        <v>23</v>
      </c>
      <c r="C12" s="12"/>
      <c r="D12" s="7"/>
      <c r="E12" s="7"/>
      <c r="F12" s="7"/>
      <c r="G12" s="7"/>
      <c r="H12" s="7"/>
      <c r="I12" s="20" t="str">
        <f>IF(SUM(C12),ROUND(2*AVERAGE(C12),0)/2,"")</f>
        <v/>
      </c>
      <c r="J12" s="13"/>
      <c r="K12" s="10"/>
    </row>
    <row r="13" spans="1:21" ht="15.75" thickBot="1">
      <c r="B13" s="14" t="s">
        <v>22</v>
      </c>
      <c r="C13" s="15"/>
      <c r="D13" s="16"/>
      <c r="E13" s="16"/>
      <c r="F13" s="16"/>
      <c r="G13" s="16"/>
      <c r="H13" s="16"/>
      <c r="I13" s="47"/>
      <c r="J13" s="17"/>
      <c r="K13" s="18" t="str">
        <f>IF(SUM(C10:J13)&gt;0,ROUND(AVERAGE(J10,J10,J10,J10,J10,J11,J11,I12,I13,I13),1),"")</f>
        <v/>
      </c>
    </row>
    <row r="14" spans="1:21" ht="15.75" thickBot="1">
      <c r="B14" s="82" t="s">
        <v>18</v>
      </c>
      <c r="C14" s="6"/>
      <c r="D14" s="7"/>
      <c r="E14" s="7"/>
      <c r="F14" s="7"/>
      <c r="G14" s="7"/>
      <c r="H14" s="7"/>
      <c r="I14" s="13"/>
      <c r="J14" s="36"/>
      <c r="K14" s="10"/>
      <c r="S14" s="48"/>
    </row>
    <row r="15" spans="1:21" ht="15.75" thickBot="1">
      <c r="B15" s="11" t="s">
        <v>24</v>
      </c>
      <c r="C15" s="6"/>
      <c r="D15" s="7"/>
      <c r="E15" s="7"/>
      <c r="F15" s="7"/>
      <c r="G15" s="7"/>
      <c r="H15" s="7"/>
      <c r="I15" s="13"/>
      <c r="J15" s="47"/>
      <c r="K15" s="10"/>
    </row>
    <row r="16" spans="1:21" ht="15.75" thickBot="1">
      <c r="B16" s="14" t="s">
        <v>25</v>
      </c>
      <c r="C16" s="15"/>
      <c r="D16" s="16"/>
      <c r="E16" s="19"/>
      <c r="F16" s="19"/>
      <c r="G16" s="19"/>
      <c r="H16" s="19"/>
      <c r="I16" s="20" t="str">
        <f>IF(SUM(E16:H16),ROUND(2*AVERAGE(E16:H16),0)/2,"")</f>
        <v/>
      </c>
      <c r="J16" s="8"/>
      <c r="K16" s="18" t="str">
        <f>IF(SUM(E16:H16,J15)&gt;0,ROUND(AVERAGE(J15,I16),1),"")</f>
        <v/>
      </c>
    </row>
    <row r="17" spans="2:19" ht="15.75" thickBot="1">
      <c r="B17" s="93" t="s">
        <v>42</v>
      </c>
      <c r="C17" s="94"/>
      <c r="D17" s="94"/>
      <c r="E17" s="94"/>
      <c r="F17" s="94"/>
      <c r="G17" s="94"/>
      <c r="H17" s="94"/>
      <c r="I17" s="94"/>
      <c r="J17" s="95"/>
      <c r="K17" s="18" t="str">
        <f>IF(SUM(K11:K16)&gt;0,ROUND(AVERAGE(K13,K13,K13,K16),1),"")</f>
        <v/>
      </c>
    </row>
    <row r="18" spans="2:19" ht="15.75" thickBot="1">
      <c r="B18" s="22"/>
      <c r="C18" s="23"/>
      <c r="D18" s="23"/>
      <c r="E18" s="23"/>
      <c r="F18" s="23"/>
      <c r="G18" s="23"/>
      <c r="H18" s="23"/>
      <c r="I18" s="24"/>
      <c r="J18" s="23"/>
      <c r="K18" s="25"/>
    </row>
    <row r="19" spans="2:19" ht="15.75" thickBot="1">
      <c r="B19" s="67" t="s">
        <v>19</v>
      </c>
      <c r="C19" s="68"/>
      <c r="D19" s="68"/>
      <c r="E19" s="68"/>
      <c r="F19" s="68"/>
      <c r="G19" s="68"/>
      <c r="H19" s="68"/>
      <c r="I19" s="69"/>
      <c r="J19" s="70"/>
      <c r="K19" s="71"/>
    </row>
    <row r="20" spans="2:19" ht="15.75" thickBot="1">
      <c r="B20" s="43" t="s">
        <v>26</v>
      </c>
      <c r="C20" s="6"/>
      <c r="D20" s="7"/>
      <c r="E20" s="7"/>
      <c r="F20" s="7"/>
      <c r="G20" s="7"/>
      <c r="H20" s="7"/>
      <c r="I20" s="13"/>
      <c r="J20" s="13"/>
      <c r="K20" s="10"/>
    </row>
    <row r="21" spans="2:19" ht="15.75" thickBot="1">
      <c r="B21" s="11" t="s">
        <v>27</v>
      </c>
      <c r="C21" s="6"/>
      <c r="D21" s="7"/>
      <c r="E21" s="7"/>
      <c r="F21" s="7"/>
      <c r="G21" s="7"/>
      <c r="H21" s="7"/>
      <c r="I21" s="13"/>
      <c r="J21" s="47"/>
      <c r="K21" s="10"/>
    </row>
    <row r="22" spans="2:19" ht="15.75" thickBot="1">
      <c r="B22" s="11" t="s">
        <v>28</v>
      </c>
      <c r="C22" s="6"/>
      <c r="D22" s="7"/>
      <c r="E22" s="7"/>
      <c r="F22" s="7"/>
      <c r="G22" s="7"/>
      <c r="H22" s="7"/>
      <c r="I22" s="13"/>
      <c r="J22" s="47"/>
      <c r="K22" s="10"/>
      <c r="O22" s="48"/>
    </row>
    <row r="23" spans="2:19" ht="15.75" thickBot="1">
      <c r="B23" s="27" t="s">
        <v>29</v>
      </c>
      <c r="C23" s="15"/>
      <c r="D23" s="28"/>
      <c r="E23" s="19"/>
      <c r="F23" s="19"/>
      <c r="G23" s="19"/>
      <c r="H23" s="19"/>
      <c r="I23" s="20" t="str">
        <f>IF(SUM(E23:H23),ROUND(2*AVERAGE(E23:H23),0)/2,"")</f>
        <v/>
      </c>
      <c r="J23" s="21"/>
      <c r="K23" s="75" t="str">
        <f>IF(SUM(E23:H23,J22,J21)&gt;0,ROUND(AVERAGE(J21,J22,I23),1),"")</f>
        <v/>
      </c>
      <c r="S23" s="48"/>
    </row>
    <row r="24" spans="2:19" ht="15.75" thickBot="1">
      <c r="B24" s="44" t="s">
        <v>30</v>
      </c>
      <c r="C24" s="6"/>
      <c r="D24" s="7"/>
      <c r="E24" s="7"/>
      <c r="F24" s="7"/>
      <c r="G24" s="7"/>
      <c r="H24" s="7"/>
      <c r="I24" s="29"/>
      <c r="J24" s="13"/>
      <c r="K24" s="30"/>
      <c r="O24" s="48"/>
      <c r="R24" s="48"/>
    </row>
    <row r="25" spans="2:19" ht="15.75" thickBot="1">
      <c r="B25" s="31" t="s">
        <v>31</v>
      </c>
      <c r="C25" s="6"/>
      <c r="D25" s="7"/>
      <c r="E25" s="7"/>
      <c r="F25" s="7"/>
      <c r="G25" s="7"/>
      <c r="H25" s="7"/>
      <c r="I25" s="29"/>
      <c r="J25" s="47"/>
      <c r="K25" s="30"/>
    </row>
    <row r="26" spans="2:19" ht="15.75" thickBot="1">
      <c r="B26" s="31" t="s">
        <v>32</v>
      </c>
      <c r="C26" s="6"/>
      <c r="D26" s="7"/>
      <c r="E26" s="7"/>
      <c r="F26" s="7"/>
      <c r="G26" s="7"/>
      <c r="H26" s="7"/>
      <c r="I26" s="32"/>
      <c r="J26" s="47"/>
      <c r="K26" s="30"/>
    </row>
    <row r="27" spans="2:19" ht="15.75" thickBot="1">
      <c r="B27" s="14" t="s">
        <v>33</v>
      </c>
      <c r="C27" s="15"/>
      <c r="D27" s="16"/>
      <c r="E27" s="19"/>
      <c r="F27" s="19"/>
      <c r="G27" s="19"/>
      <c r="H27" s="19"/>
      <c r="I27" s="20" t="str">
        <f>IF(SUM(E27:H27),ROUND(2*AVERAGE(E27:H27),0)/2,"")</f>
        <v/>
      </c>
      <c r="J27" s="21"/>
      <c r="K27" s="75" t="str">
        <f>IF(SUM(E27:H27,J26,J25)&gt;0,ROUND(AVERAGE(J25,J26,I27),1),"")</f>
        <v/>
      </c>
      <c r="L27" s="48"/>
    </row>
    <row r="28" spans="2:19" ht="15.75" thickBot="1">
      <c r="B28" s="43" t="s">
        <v>34</v>
      </c>
      <c r="C28" s="6"/>
      <c r="D28" s="7"/>
      <c r="E28" s="7"/>
      <c r="F28" s="7"/>
      <c r="G28" s="7"/>
      <c r="H28" s="7"/>
      <c r="I28" s="13"/>
      <c r="J28" s="13"/>
      <c r="K28" s="10"/>
    </row>
    <row r="29" spans="2:19" ht="15.75" thickBot="1">
      <c r="B29" s="11" t="s">
        <v>35</v>
      </c>
      <c r="C29" s="6"/>
      <c r="D29" s="7"/>
      <c r="E29" s="7"/>
      <c r="F29" s="7"/>
      <c r="G29" s="7"/>
      <c r="H29" s="7"/>
      <c r="I29" s="13"/>
      <c r="J29" s="47"/>
      <c r="K29" s="10"/>
    </row>
    <row r="30" spans="2:19" ht="15.75" thickBot="1">
      <c r="B30" s="31" t="s">
        <v>36</v>
      </c>
      <c r="C30" s="6"/>
      <c r="D30" s="7"/>
      <c r="E30" s="19"/>
      <c r="F30" s="19"/>
      <c r="G30" s="19"/>
      <c r="H30" s="19"/>
      <c r="I30" s="20" t="str">
        <f>IF(SUM(E30:H30),ROUND(2*AVERAGE(E30:H30),0)/2,"")</f>
        <v/>
      </c>
      <c r="J30" s="21"/>
      <c r="K30" s="75" t="str">
        <f>IF(SUM(E30:H30,J29)&gt;0,ROUND(AVERAGE(J29,I30),1),"")</f>
        <v/>
      </c>
    </row>
    <row r="31" spans="2:19" ht="15.75" thickBot="1">
      <c r="B31" s="45" t="s">
        <v>37</v>
      </c>
      <c r="C31" s="33"/>
      <c r="D31" s="34"/>
      <c r="E31" s="7"/>
      <c r="F31" s="7"/>
      <c r="G31" s="7"/>
      <c r="H31" s="7"/>
      <c r="I31" s="13"/>
      <c r="J31" s="26"/>
      <c r="K31" s="10"/>
    </row>
    <row r="32" spans="2:19" ht="15.75" thickBot="1">
      <c r="B32" s="14" t="s">
        <v>38</v>
      </c>
      <c r="C32" s="15"/>
      <c r="D32" s="28"/>
      <c r="E32" s="19"/>
      <c r="F32" s="35"/>
      <c r="G32" s="19"/>
      <c r="H32" s="19"/>
      <c r="I32" s="20" t="str">
        <f>IF(SUM(E32:H32),ROUND(2*AVERAGE(E32:H32),0)/2,"")</f>
        <v/>
      </c>
      <c r="J32" s="21"/>
      <c r="K32" s="75" t="str">
        <f>I32</f>
        <v/>
      </c>
    </row>
    <row r="33" spans="2:11" ht="15.75" thickBot="1">
      <c r="B33" s="72" t="s">
        <v>39</v>
      </c>
      <c r="C33" s="73"/>
      <c r="D33" s="73"/>
      <c r="E33" s="73"/>
      <c r="F33" s="73"/>
      <c r="G33" s="73"/>
      <c r="H33" s="73"/>
      <c r="I33" s="74"/>
      <c r="J33" s="73"/>
      <c r="K33" s="18" t="str">
        <f>IF(SUM(K23:K32)&gt;0,ROUND(AVERAGE(K23,K27,K30,K32),1),"")</f>
        <v/>
      </c>
    </row>
    <row r="34" spans="2:11" ht="15.75" thickBot="1">
      <c r="B34" s="61" t="s">
        <v>40</v>
      </c>
      <c r="C34" s="62"/>
      <c r="D34" s="62"/>
      <c r="E34" s="62"/>
      <c r="F34" s="62"/>
      <c r="G34" s="62"/>
      <c r="H34" s="62"/>
      <c r="I34" s="63"/>
      <c r="J34" s="62"/>
      <c r="K34" s="64" t="str">
        <f>IF(SUM(K13,K16,K23,K27,K30,K32)&gt;0,SUM(K13,K13,K13,K16,K23,K27,K30,K32),"")</f>
        <v/>
      </c>
    </row>
    <row r="35" spans="2:11" ht="16.5" thickBot="1">
      <c r="B35" s="65" t="s">
        <v>41</v>
      </c>
      <c r="C35" s="62"/>
      <c r="D35" s="62"/>
      <c r="E35" s="62"/>
      <c r="F35" s="62"/>
      <c r="G35" s="62"/>
      <c r="H35" s="62"/>
      <c r="I35" s="62"/>
      <c r="J35" s="62"/>
      <c r="K35" s="66" t="str">
        <f>IF(SUM(K13,K16,K23,K27,K30,K32)&gt;0,ROUND(AVERAGE(K13,K13,K13,K16,K23,K27,K30,K32),1),"")</f>
        <v/>
      </c>
    </row>
    <row r="36" spans="2:11">
      <c r="B36" s="1"/>
      <c r="C36" s="1"/>
      <c r="D36" s="1"/>
      <c r="E36" s="1"/>
      <c r="F36" s="1"/>
      <c r="G36" s="1"/>
      <c r="H36" s="1"/>
      <c r="I36" s="2"/>
      <c r="J36" s="23"/>
      <c r="K36" s="1"/>
    </row>
    <row r="37" spans="2:11">
      <c r="B37" s="1"/>
      <c r="C37" s="79" t="s">
        <v>16</v>
      </c>
      <c r="D37" s="79"/>
      <c r="E37" s="79"/>
      <c r="F37" s="79"/>
      <c r="G37" s="79"/>
      <c r="H37" s="79"/>
      <c r="I37" s="79" t="str">
        <f>K17</f>
        <v/>
      </c>
      <c r="J37" s="79" t="str">
        <f>IF(K17="","",IF(K17&lt;3.95,"nicht erfüllt","erfüllt"))</f>
        <v/>
      </c>
      <c r="K37" s="79"/>
    </row>
    <row r="38" spans="2:11">
      <c r="C38" s="76" t="s">
        <v>19</v>
      </c>
      <c r="D38" s="77"/>
      <c r="E38" s="77"/>
      <c r="F38" s="77"/>
      <c r="G38" s="78"/>
      <c r="H38" s="76"/>
      <c r="I38" s="76" t="str">
        <f>K33</f>
        <v/>
      </c>
      <c r="J38" s="76" t="str">
        <f>IF(K33="","",IF(K33&lt;3.95,"nicht erfüllt","erfüllt"))</f>
        <v/>
      </c>
      <c r="K38" s="77"/>
    </row>
    <row r="39" spans="2:11">
      <c r="B39" s="1"/>
      <c r="C39" s="1"/>
      <c r="D39" s="1"/>
      <c r="E39" s="1"/>
      <c r="F39" s="1"/>
      <c r="G39" s="1"/>
      <c r="H39" s="1"/>
      <c r="I39" s="2"/>
      <c r="J39" s="23"/>
      <c r="K39" s="1"/>
    </row>
    <row r="40" spans="2:11">
      <c r="B40" s="1"/>
      <c r="C40" s="83" t="s">
        <v>43</v>
      </c>
      <c r="D40" s="84"/>
      <c r="E40" s="84"/>
      <c r="F40" s="84"/>
      <c r="G40" s="83"/>
      <c r="H40" s="83"/>
      <c r="I40" s="83"/>
      <c r="J40" s="85" t="str">
        <f>IF(AND(I37&gt;=4,I38&gt;=4),"bestanden","nicht bestanden")</f>
        <v>bestanden</v>
      </c>
      <c r="K40" s="84"/>
    </row>
    <row r="41" spans="2:11">
      <c r="B41" s="1"/>
      <c r="C41" s="1"/>
      <c r="D41" s="1"/>
      <c r="E41" s="1"/>
      <c r="F41" s="1"/>
      <c r="G41" s="1"/>
      <c r="H41" s="1"/>
      <c r="I41" s="2"/>
      <c r="J41" s="23"/>
      <c r="K41" s="1"/>
    </row>
    <row r="44" spans="2:11">
      <c r="B44" s="81" t="s">
        <v>6</v>
      </c>
    </row>
  </sheetData>
  <sheetProtection selectLockedCells="1"/>
  <mergeCells count="5">
    <mergeCell ref="C6:F6"/>
    <mergeCell ref="I1:K1"/>
    <mergeCell ref="I6:I7"/>
    <mergeCell ref="J6:J7"/>
    <mergeCell ref="B17:J17"/>
  </mergeCells>
  <conditionalFormatting sqref="K17">
    <cfRule type="cellIs" dxfId="10" priority="15" stopIfTrue="1" operator="lessThan">
      <formula>4</formula>
    </cfRule>
  </conditionalFormatting>
  <conditionalFormatting sqref="H38">
    <cfRule type="containsText" dxfId="9" priority="12" operator="containsText" text="nicht bestanden">
      <formula>NOT(ISERROR(SEARCH("nicht bestanden",H38)))</formula>
    </cfRule>
  </conditionalFormatting>
  <conditionalFormatting sqref="G38">
    <cfRule type="cellIs" dxfId="8" priority="13" operator="lessThan">
      <formula>4</formula>
    </cfRule>
  </conditionalFormatting>
  <conditionalFormatting sqref="G40:H40">
    <cfRule type="containsText" dxfId="7" priority="10" operator="containsText" text="nicht bestanden">
      <formula>NOT(ISERROR(SEARCH("nicht bestanden",G40)))</formula>
    </cfRule>
  </conditionalFormatting>
  <conditionalFormatting sqref="J40">
    <cfRule type="containsText" dxfId="6" priority="2" operator="containsText" text="ncht bestanden">
      <formula>NOT(ISERROR(SEARCH("ncht bestanden",J40)))</formula>
    </cfRule>
    <cfRule type="containsText" dxfId="5" priority="1" operator="containsText" text="nicht bestanden">
      <formula>NOT(ISERROR(SEARCH("nicht bestanden",J40)))</formula>
    </cfRule>
  </conditionalFormatting>
  <conditionalFormatting sqref="K33">
    <cfRule type="cellIs" dxfId="4" priority="9" stopIfTrue="1" operator="lessThan">
      <formula>4</formula>
    </cfRule>
  </conditionalFormatting>
  <conditionalFormatting sqref="I37">
    <cfRule type="cellIs" dxfId="3" priority="8" operator="lessThan">
      <formula>4</formula>
    </cfRule>
  </conditionalFormatting>
  <conditionalFormatting sqref="I38">
    <cfRule type="cellIs" dxfId="2" priority="7" operator="lessThan">
      <formula>4</formula>
    </cfRule>
  </conditionalFormatting>
  <conditionalFormatting sqref="J37">
    <cfRule type="containsText" dxfId="1" priority="4" operator="containsText" text="nicht erfüllt">
      <formula>NOT(ISERROR(SEARCH("nicht erfüllt",J37)))</formula>
    </cfRule>
  </conditionalFormatting>
  <conditionalFormatting sqref="J38">
    <cfRule type="containsText" dxfId="0" priority="3" operator="containsText" text="nicht erfüllt">
      <formula>NOT(ISERROR(SEARCH("nicht erfüllt",J38)))</formula>
    </cfRule>
  </conditionalFormatting>
  <pageMargins left="0.7" right="0.7" top="0.78740157499999996" bottom="0.78740157499999996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7FE90B-30A0-4B18-9420-280C73716BBA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0a41dab9-c328-4c1e-b0eb-880d435cf83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19a5040-ebfd-45d9-9c5e-34b64ba6cc0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FB9FE9-0E67-4066-8FE7-07403A13EB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01C32-5C6F-423B-BAD2-7A9D6D567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Notenblatt DHF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Sulger Claudia BZRA</cp:lastModifiedBy>
  <cp:revision/>
  <cp:lastPrinted>2020-09-30T15:04:41Z</cp:lastPrinted>
  <dcterms:created xsi:type="dcterms:W3CDTF">2020-05-07T20:30:34Z</dcterms:created>
  <dcterms:modified xsi:type="dcterms:W3CDTF">2022-03-08T08:33:12Z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